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0" yWindow="1200" windowWidth="17580" windowHeight="1072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Položky!$A$1:$G$95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BE94" i="3"/>
  <c r="BD94" i="3"/>
  <c r="BC94" i="3"/>
  <c r="BB94" i="3"/>
  <c r="G94" i="3"/>
  <c r="BA94" i="3" s="1"/>
  <c r="BE93" i="3"/>
  <c r="BD93" i="3"/>
  <c r="BC93" i="3"/>
  <c r="BB93" i="3"/>
  <c r="G93" i="3"/>
  <c r="BA93" i="3" s="1"/>
  <c r="BE92" i="3"/>
  <c r="BD92" i="3"/>
  <c r="BC92" i="3"/>
  <c r="BB92" i="3"/>
  <c r="G92" i="3"/>
  <c r="BA92" i="3" s="1"/>
  <c r="BE91" i="3"/>
  <c r="BD91" i="3"/>
  <c r="BC91" i="3"/>
  <c r="BB91" i="3"/>
  <c r="G91" i="3"/>
  <c r="BA91" i="3" s="1"/>
  <c r="BE90" i="3"/>
  <c r="BD90" i="3"/>
  <c r="BC90" i="3"/>
  <c r="BC95" i="3" s="1"/>
  <c r="G13" i="2" s="1"/>
  <c r="BB90" i="3"/>
  <c r="G90" i="3"/>
  <c r="BA90" i="3" s="1"/>
  <c r="BE89" i="3"/>
  <c r="BD89" i="3"/>
  <c r="BC89" i="3"/>
  <c r="BB89" i="3"/>
  <c r="G89" i="3"/>
  <c r="BA89" i="3" s="1"/>
  <c r="BE88" i="3"/>
  <c r="BD88" i="3"/>
  <c r="BC88" i="3"/>
  <c r="BB88" i="3"/>
  <c r="G88" i="3"/>
  <c r="BA88" i="3" s="1"/>
  <c r="BE87" i="3"/>
  <c r="BD87" i="3"/>
  <c r="BC87" i="3"/>
  <c r="BB87" i="3"/>
  <c r="BA87" i="3"/>
  <c r="G87" i="3"/>
  <c r="B13" i="2"/>
  <c r="A13" i="2"/>
  <c r="C95" i="3"/>
  <c r="BE83" i="3"/>
  <c r="BC83" i="3"/>
  <c r="BC85" i="3" s="1"/>
  <c r="G12" i="2" s="1"/>
  <c r="BB83" i="3"/>
  <c r="BB85" i="3" s="1"/>
  <c r="F12" i="2" s="1"/>
  <c r="BA83" i="3"/>
  <c r="BA85" i="3" s="1"/>
  <c r="E12" i="2" s="1"/>
  <c r="G83" i="3"/>
  <c r="BD83" i="3" s="1"/>
  <c r="BD85" i="3" s="1"/>
  <c r="H12" i="2" s="1"/>
  <c r="B12" i="2"/>
  <c r="A12" i="2"/>
  <c r="BE85" i="3"/>
  <c r="I12" i="2" s="1"/>
  <c r="C85" i="3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B75" i="3"/>
  <c r="BA75" i="3"/>
  <c r="G75" i="3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B72" i="3"/>
  <c r="BA72" i="3"/>
  <c r="G72" i="3"/>
  <c r="BE71" i="3"/>
  <c r="BD71" i="3"/>
  <c r="BC71" i="3"/>
  <c r="BB71" i="3"/>
  <c r="BA71" i="3"/>
  <c r="G71" i="3"/>
  <c r="BE70" i="3"/>
  <c r="BD70" i="3"/>
  <c r="BC70" i="3"/>
  <c r="BA70" i="3"/>
  <c r="G70" i="3"/>
  <c r="BB70" i="3" s="1"/>
  <c r="BE69" i="3"/>
  <c r="BD69" i="3"/>
  <c r="BC69" i="3"/>
  <c r="BA69" i="3"/>
  <c r="BA81" i="3" s="1"/>
  <c r="E11" i="2" s="1"/>
  <c r="G69" i="3"/>
  <c r="BB69" i="3" s="1"/>
  <c r="BE68" i="3"/>
  <c r="BD68" i="3"/>
  <c r="BC68" i="3"/>
  <c r="BB68" i="3"/>
  <c r="BA68" i="3"/>
  <c r="G68" i="3"/>
  <c r="B11" i="2"/>
  <c r="A11" i="2"/>
  <c r="C81" i="3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E61" i="3"/>
  <c r="BD61" i="3"/>
  <c r="BC61" i="3"/>
  <c r="BB61" i="3"/>
  <c r="G61" i="3"/>
  <c r="BA61" i="3" s="1"/>
  <c r="BE60" i="3"/>
  <c r="BD60" i="3"/>
  <c r="BC60" i="3"/>
  <c r="BC66" i="3" s="1"/>
  <c r="G10" i="2" s="1"/>
  <c r="BB60" i="3"/>
  <c r="G60" i="3"/>
  <c r="B10" i="2"/>
  <c r="A10" i="2"/>
  <c r="C66" i="3"/>
  <c r="BE56" i="3"/>
  <c r="BD56" i="3"/>
  <c r="BC56" i="3"/>
  <c r="BC58" i="3" s="1"/>
  <c r="G9" i="2" s="1"/>
  <c r="BB56" i="3"/>
  <c r="G56" i="3"/>
  <c r="BA56" i="3" s="1"/>
  <c r="BE54" i="3"/>
  <c r="BE58" i="3" s="1"/>
  <c r="I9" i="2" s="1"/>
  <c r="BD54" i="3"/>
  <c r="BC54" i="3"/>
  <c r="BB54" i="3"/>
  <c r="BB58" i="3" s="1"/>
  <c r="F9" i="2" s="1"/>
  <c r="G54" i="3"/>
  <c r="BA54" i="3" s="1"/>
  <c r="BA58" i="3" s="1"/>
  <c r="E9" i="2" s="1"/>
  <c r="B9" i="2"/>
  <c r="A9" i="2"/>
  <c r="C58" i="3"/>
  <c r="BE49" i="3"/>
  <c r="BE52" i="3" s="1"/>
  <c r="I8" i="2" s="1"/>
  <c r="BD49" i="3"/>
  <c r="BD52" i="3" s="1"/>
  <c r="H8" i="2" s="1"/>
  <c r="BC49" i="3"/>
  <c r="BB49" i="3"/>
  <c r="BB52" i="3" s="1"/>
  <c r="F8" i="2" s="1"/>
  <c r="BA49" i="3"/>
  <c r="G49" i="3"/>
  <c r="G52" i="3" s="1"/>
  <c r="B8" i="2"/>
  <c r="A8" i="2"/>
  <c r="BC52" i="3"/>
  <c r="G8" i="2" s="1"/>
  <c r="BA52" i="3"/>
  <c r="E8" i="2" s="1"/>
  <c r="C52" i="3"/>
  <c r="BE46" i="3"/>
  <c r="BD46" i="3"/>
  <c r="BC46" i="3"/>
  <c r="BB46" i="3"/>
  <c r="G46" i="3"/>
  <c r="BA46" i="3" s="1"/>
  <c r="BE43" i="3"/>
  <c r="BD43" i="3"/>
  <c r="BC43" i="3"/>
  <c r="BB43" i="3"/>
  <c r="G43" i="3"/>
  <c r="BA43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C47" i="3" s="1"/>
  <c r="G7" i="2" s="1"/>
  <c r="BB8" i="3"/>
  <c r="G8" i="3"/>
  <c r="B7" i="2"/>
  <c r="A7" i="2"/>
  <c r="C4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47" i="3" l="1"/>
  <c r="F7" i="2" s="1"/>
  <c r="F14" i="2" s="1"/>
  <c r="C16" i="1" s="1"/>
  <c r="BE95" i="3"/>
  <c r="I13" i="2" s="1"/>
  <c r="BD47" i="3"/>
  <c r="H7" i="2" s="1"/>
  <c r="BD81" i="3"/>
  <c r="H11" i="2" s="1"/>
  <c r="BC81" i="3"/>
  <c r="G11" i="2" s="1"/>
  <c r="BE47" i="3"/>
  <c r="I7" i="2" s="1"/>
  <c r="G66" i="3"/>
  <c r="BE81" i="3"/>
  <c r="I11" i="2" s="1"/>
  <c r="G95" i="3"/>
  <c r="BD58" i="3"/>
  <c r="H9" i="2" s="1"/>
  <c r="BB66" i="3"/>
  <c r="F10" i="2" s="1"/>
  <c r="BB95" i="3"/>
  <c r="F13" i="2" s="1"/>
  <c r="BD66" i="3"/>
  <c r="H10" i="2" s="1"/>
  <c r="H14" i="2" s="1"/>
  <c r="C17" i="1" s="1"/>
  <c r="G81" i="3"/>
  <c r="G47" i="3"/>
  <c r="BE66" i="3"/>
  <c r="I10" i="2" s="1"/>
  <c r="BD95" i="3"/>
  <c r="H13" i="2" s="1"/>
  <c r="BA95" i="3"/>
  <c r="E13" i="2" s="1"/>
  <c r="I14" i="2"/>
  <c r="C21" i="1" s="1"/>
  <c r="G14" i="2"/>
  <c r="C18" i="1" s="1"/>
  <c r="BB81" i="3"/>
  <c r="F11" i="2" s="1"/>
  <c r="BA8" i="3"/>
  <c r="BA47" i="3" s="1"/>
  <c r="E7" i="2" s="1"/>
  <c r="G58" i="3"/>
  <c r="BA60" i="3"/>
  <c r="BA66" i="3" s="1"/>
  <c r="E10" i="2" s="1"/>
  <c r="G85" i="3"/>
  <c r="E14" i="2" l="1"/>
  <c r="G22" i="2" l="1"/>
  <c r="I22" i="2" s="1"/>
  <c r="G18" i="1" s="1"/>
  <c r="G20" i="2"/>
  <c r="I20" i="2" s="1"/>
  <c r="G16" i="1" s="1"/>
  <c r="G19" i="2"/>
  <c r="I19" i="2" s="1"/>
  <c r="G23" i="2"/>
  <c r="I23" i="2" s="1"/>
  <c r="G19" i="1" s="1"/>
  <c r="C15" i="1"/>
  <c r="C19" i="1" s="1"/>
  <c r="C22" i="1" s="1"/>
  <c r="G21" i="2"/>
  <c r="I21" i="2" s="1"/>
  <c r="G17" i="1" s="1"/>
  <c r="H24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<sst xmlns="http://schemas.openxmlformats.org/spreadsheetml/2006/main" count="321" uniqueCount="213">
  <si>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</si>
  <si>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</si>
  <si>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</si>
  <si>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</si>
  <si>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</si>
  <si>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</si>
  <si>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</si>
  <si>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</si>
  <si>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</si>
  <si>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</si>
  <si>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</si>
  <si>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</si>
  <si>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</si>
  <si>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</si>
  <si>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</si>
  <si>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</si>
  <si>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</si>
  <si>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</si>
  <si>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</si>
  <si>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</si>
  <si>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</si>
  <si>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</si>
  <si>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</si>
  <si>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</si>
  <si>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</si>
  <si>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</si>
  <si>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</si>
  <si>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</si>
  <si>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</si>
  <si>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</si>
  <si>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</si>
  <si>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</si>
  <si>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</si>
  <si>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</si>
  <si>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</si>
  <si>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</si>
  <si>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</si>
  <si>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</si>
  <si>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</si>
  <si>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</si>
  <si>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</si>
  <si>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</si>
  <si>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</si>
  <si>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</si>
  <si>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</si>
  <si>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</si>
  <si>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</si>
  <si>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</si>
  <si>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</si>
  <si>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</si>
  <si>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</si>
  <si>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</si>
  <si>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</si>
  <si>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</si>
  <si>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</si>
  <si>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</si>
  <si>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</si>
  <si>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</si>
  <si>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</si>
  <si>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</si>
  <si>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</si>
  <si>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</si>
  <si>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</si>
  <si>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</si>
  <si>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</si>
  <si>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</si>
  <si>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</si>
  <si>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</si>
  <si>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</si>
  <si>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</si>
  <si>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</si>
  <si>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</si>
  <si>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</si>
  <si>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</si>
  <si>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</si>
  <si>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</si>
  <si>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</si>
  <si>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</si>
  <si>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20400011</t>
  </si>
  <si>
    <t>Rekonstrukce a přístavba Rychty Krásensko</t>
  </si>
  <si>
    <t>IO03</t>
  </si>
  <si>
    <t>venkovní areálový plyn</t>
  </si>
  <si>
    <t>119001422R00</t>
  </si>
  <si>
    <t xml:space="preserve">Dočasné zajištění kabelů - v počtu 3 - 6 kabelů </t>
  </si>
  <si>
    <t>m</t>
  </si>
  <si>
    <t>Položka se použije i pro zajištění kabelových tratí z volně ložených kabelů.</t>
  </si>
  <si>
    <t>120001101R00</t>
  </si>
  <si>
    <t xml:space="preserve">Příplatek za ztížení vykopávky v blízkosti vedení </t>
  </si>
  <si>
    <t>m3</t>
  </si>
  <si>
    <t>Položka se používá i pro ztížení vykopávky v blízkosti výbušnin.</t>
  </si>
  <si>
    <t>132301201R00</t>
  </si>
  <si>
    <t xml:space="preserve">Hloubení rýh šířky do 200 cm v hor.4 do 100 m3 </t>
  </si>
  <si>
    <t>31,0*0,60*1,10</t>
  </si>
  <si>
    <t>132301209R00</t>
  </si>
  <si>
    <t xml:space="preserve">Příplatek za lepivost - hloubení rýh 200cm v hor.4 </t>
  </si>
  <si>
    <t>161101101R00</t>
  </si>
  <si>
    <t xml:space="preserve">Svislé přemístění výkopku z hor.1-4 do 2,5 m </t>
  </si>
  <si>
    <t>Tabulka pro určení podílu svislého přemístění výkopku. Číselná hodnota uvedená v tabulce udává procento z celkového objemu výkopávky, pro něž se oceňuje svislé přemístění výkopku Platí pro hloubky výkopu 1 -  2,5 m.</t>
  </si>
  <si>
    <t>a) hloubení jam</t>
  </si>
  <si>
    <t xml:space="preserve">objemu do 100 m3    	100 %	</t>
  </si>
  <si>
    <t>objemu do 1000 m3                     8 %</t>
  </si>
  <si>
    <t xml:space="preserve">objemu do 10000 m3                   3 %	</t>
  </si>
  <si>
    <t>objemu nad 10000 m3                 2 %</t>
  </si>
  <si>
    <t>b) hloubení rýh š. do 60 cm</t>
  </si>
  <si>
    <t>bez ohledu na objem               100 %</t>
  </si>
  <si>
    <t>c) hloubení rýh š. do 200 cm</t>
  </si>
  <si>
    <t>objemu do 100 m3                   100 %</t>
  </si>
  <si>
    <t>objemu nad 100 m3                   50 %</t>
  </si>
  <si>
    <t>d) hloubení zářezů</t>
  </si>
  <si>
    <t>objemu do 1000 m3               neoceňuje se</t>
  </si>
  <si>
    <t>objemu do 10000 m3             neoceňuje se</t>
  </si>
  <si>
    <t xml:space="preserve">objemu nad 10000 m3           neoceňuje se </t>
  </si>
  <si>
    <t>162701105R00</t>
  </si>
  <si>
    <t xml:space="preserve">Vodorovné přemístění výkopku z hor.1-4 do 10000 m </t>
  </si>
  <si>
    <t>20,46-13,02-5,58</t>
  </si>
  <si>
    <t>162701109R00</t>
  </si>
  <si>
    <t xml:space="preserve">Příplatek k vod. přemístění hor.1-4 za další 1 km </t>
  </si>
  <si>
    <t>1,86*20</t>
  </si>
  <si>
    <t>174101101R00</t>
  </si>
  <si>
    <t xml:space="preserve">Zásyp jam, rýh, šachet se zhutněním </t>
  </si>
  <si>
    <t>Položka obsahuje i přemístění materiálu pro zásyp ze vzdálenosti do 10 m od okraje zásypu.</t>
  </si>
  <si>
    <t>20,46-5,58-1,86</t>
  </si>
  <si>
    <t>175101101R00</t>
  </si>
  <si>
    <t xml:space="preserve">Obsyp potrubí bez prohození sypaniny </t>
  </si>
  <si>
    <t>Je-li pro obsyp použit jiný materiál než vytěžená sypanina, oceňuje se ve specifikaci. Ztratné se doporučuje ve výši 1%.</t>
  </si>
  <si>
    <t>31,0*0,60*0,30</t>
  </si>
  <si>
    <t>175101109R00</t>
  </si>
  <si>
    <t xml:space="preserve">Příplatek za prohození sypaniny pro obsyp potrubí </t>
  </si>
  <si>
    <t>45</t>
  </si>
  <si>
    <t>Podkladní a vedlejší konstrukce</t>
  </si>
  <si>
    <t>451573111R00</t>
  </si>
  <si>
    <t xml:space="preserve">Lože pod potrubí ze štěrkopísku do 63 mm </t>
  </si>
  <si>
    <t>Položka je určena pro práce v otevřeném výkopu, pro práce ve štole se k položce používá příplatek 45154-1192.</t>
  </si>
  <si>
    <t>31,0*0,60*0,10</t>
  </si>
  <si>
    <t>8</t>
  </si>
  <si>
    <t>Trubní vedení</t>
  </si>
  <si>
    <t>871171121R00</t>
  </si>
  <si>
    <t xml:space="preserve">Montáž trubek polyetylenových ve výkopu 40 mm </t>
  </si>
  <si>
    <t>Položka je určena pro montáž potrubí z tlakových trubek polyetylenových. Volba položky se řídí vnějším průměrem trubky. V položce nejsou zakalkulovány náklady na dodání tvarovek použitých pro napojení potrubí z trub PE na jiný druh potrubí; tvarovky se oceňují ve specifikaci. Ztratné se doporučuje ve výši 1,5 %.</t>
  </si>
  <si>
    <t>871211121R00</t>
  </si>
  <si>
    <t xml:space="preserve">Montáž trubek polyetylenových ve výkopu d 63 mm </t>
  </si>
  <si>
    <t>87</t>
  </si>
  <si>
    <t>Potrubí z trub z plastických hmot</t>
  </si>
  <si>
    <t>31</t>
  </si>
  <si>
    <t xml:space="preserve">Položení identifikačního vodiče </t>
  </si>
  <si>
    <t>32</t>
  </si>
  <si>
    <t xml:space="preserve">Výstražná folie </t>
  </si>
  <si>
    <t>33</t>
  </si>
  <si>
    <t xml:space="preserve">Napojení na stáv. plynovod </t>
  </si>
  <si>
    <t>kus</t>
  </si>
  <si>
    <t>28613955.A</t>
  </si>
  <si>
    <t>Trubka tlaková plyn d40x3,7mm návin PE100 SDR 11</t>
  </si>
  <si>
    <t>28614002.A</t>
  </si>
  <si>
    <t>Trubka ochranná plyn d 63 x 3,0 x 6000 mm PEHD</t>
  </si>
  <si>
    <t>998276101R00</t>
  </si>
  <si>
    <t xml:space="preserve">Přesun hmot, trubní vedení plastová, otevř. výkop </t>
  </si>
  <si>
    <t>t</t>
  </si>
  <si>
    <t>723</t>
  </si>
  <si>
    <t>Vnitřní plynovod</t>
  </si>
  <si>
    <t>723150367R00</t>
  </si>
  <si>
    <t xml:space="preserve">Potrubí ocel. černé svařované - chráničky D 57/2,9 </t>
  </si>
  <si>
    <t>723190907R00</t>
  </si>
  <si>
    <t xml:space="preserve">Odvzdušnění a napuštění plynového potrubí </t>
  </si>
  <si>
    <t>723239103RT2</t>
  </si>
  <si>
    <t>Montáž plynovodních armatur, 2 závity, G 1 včetně kulového kohoutu</t>
  </si>
  <si>
    <t>723260802R00</t>
  </si>
  <si>
    <t xml:space="preserve">Demontáž plynoměrů PS 20, PS 30, PL 4 </t>
  </si>
  <si>
    <t>723261914R00</t>
  </si>
  <si>
    <t xml:space="preserve">Oprava - montáž plynoměru PS-20 </t>
  </si>
  <si>
    <t>34</t>
  </si>
  <si>
    <t xml:space="preserve">Držák isiflo </t>
  </si>
  <si>
    <t>35</t>
  </si>
  <si>
    <t xml:space="preserve">MONTÁŽ nového regulátoru tlaku plynu </t>
  </si>
  <si>
    <t>36</t>
  </si>
  <si>
    <t xml:space="preserve">Přechodka isiflo pr.40/DN32 </t>
  </si>
  <si>
    <t>37</t>
  </si>
  <si>
    <t xml:space="preserve">DEMONTÁŽ stávajícího regulátoru tlaku plynu </t>
  </si>
  <si>
    <t>14310500.A</t>
  </si>
  <si>
    <t>Trubka ocel. izolovaná bralenem DN32</t>
  </si>
  <si>
    <t>28653234.A</t>
  </si>
  <si>
    <t>Objímka 40 S (pro spojku ISIFLO) plyn</t>
  </si>
  <si>
    <t>42243411.M</t>
  </si>
  <si>
    <t>Regulátor tlaku plynu Francel B 25</t>
  </si>
  <si>
    <t>998723101R00</t>
  </si>
  <si>
    <t xml:space="preserve">Přesun hmot pro vnitřní plynovod, výšky do 6 m </t>
  </si>
  <si>
    <t>M23</t>
  </si>
  <si>
    <t>Montáže potrubí</t>
  </si>
  <si>
    <t>230230016R00</t>
  </si>
  <si>
    <t xml:space="preserve">Hlavní tlaková zkouška vzduchem 0,6 MPa, DN 50 </t>
  </si>
  <si>
    <t>Délka zkušebního úseku činí 250 m.</t>
  </si>
  <si>
    <t>D96</t>
  </si>
  <si>
    <t>Přesuny suti a vybouraných hmot</t>
  </si>
  <si>
    <t>979011111R00</t>
  </si>
  <si>
    <t xml:space="preserve">Svislá doprava suti a vybour. hmot za 1.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</si>
  <si>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</si>
  <si>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</si>
  <si>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</si>
  <si>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</si>
  <si>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</si>
  <si>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</si>
  <si>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</si>
  <si>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</si>
  <si>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</si>
  <si>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</si>
  <si>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979093111R00</t>
  </si>
  <si>
    <t xml:space="preserve">Uložení suti na skládku bez zhutnění </t>
  </si>
  <si>
    <t>979999999R00</t>
  </si>
  <si>
    <t xml:space="preserve">Poplatek za skládku 10 % příměsí </t>
  </si>
  <si>
    <t>Ztížené výrobní podmínky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</si>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</sst>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2" sqref="D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IO03</v>
      </c>
      <c r="D2" s="5" t="str">
        <f>Rekapitulace!G2</f>
        <v>venkovní areálový plyn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11"/>
      <c r="D8" s="211"/>
      <c r="E8" s="212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11">
        <f>Projektant</f>
        <v>0</v>
      </c>
      <c r="D9" s="211"/>
      <c r="E9" s="212"/>
      <c r="F9" s="13"/>
      <c r="G9" s="34"/>
      <c r="H9" s="35"/>
    </row>
    <row r="10" spans="1:57" x14ac:dyDescent="0.2">
      <c r="A10" s="29" t="s">
        <v>14</v>
      </c>
      <c r="B10" s="13"/>
      <c r="C10" s="211"/>
      <c r="D10" s="211"/>
      <c r="E10" s="211"/>
      <c r="F10" s="36"/>
      <c r="G10" s="37"/>
      <c r="H10" s="38"/>
    </row>
    <row r="11" spans="1:57" ht="13.5" customHeight="1" x14ac:dyDescent="0.2">
      <c r="A11" s="29" t="s">
        <v>15</v>
      </c>
      <c r="B11" s="13"/>
      <c r="C11" s="211"/>
      <c r="D11" s="211"/>
      <c r="E11" s="211"/>
      <c r="F11" s="39" t="s">
        <v>16</v>
      </c>
      <c r="G11" s="40">
        <v>20400011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3"/>
      <c r="D12" s="213"/>
      <c r="E12" s="213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Rekapitulace!A19</f>
        <v>Ztížené výrobní podmínky</v>
      </c>
      <c r="E15" s="58"/>
      <c r="F15" s="59"/>
      <c r="G15" s="56">
        <f>Rekapitulace!I19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Rekapitulace!A20</f>
        <v>Zařízení staveniště</v>
      </c>
      <c r="E16" s="60"/>
      <c r="F16" s="61"/>
      <c r="G16" s="56">
        <f>Rekapitulace!I20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Rekapitulace!A21</f>
        <v>Provoz investora</v>
      </c>
      <c r="E17" s="60"/>
      <c r="F17" s="61"/>
      <c r="G17" s="56">
        <f>Rekapitulace!I21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Rekapitulace!A22</f>
        <v>Kompletační činnost (IČD)</v>
      </c>
      <c r="E18" s="60"/>
      <c r="F18" s="61"/>
      <c r="G18" s="56">
        <f>Rekapitulace!I22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Rekapitulace!A23</f>
        <v>Rezerva rozpočtu</v>
      </c>
      <c r="E19" s="60"/>
      <c r="F19" s="61"/>
      <c r="G19" s="56">
        <f>Rekapitulace!I23</f>
        <v>0</v>
      </c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4" t="s">
        <v>33</v>
      </c>
      <c r="B23" s="21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6">
        <f>C23-F32</f>
        <v>0</v>
      </c>
      <c r="G30" s="207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6">
        <f>ROUND(PRODUCT(F30,C31/100),0)</f>
        <v>0</v>
      </c>
      <c r="G31" s="207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10"/>
      <c r="C37" s="210"/>
      <c r="D37" s="210"/>
      <c r="E37" s="210"/>
      <c r="F37" s="210"/>
      <c r="G37" s="210"/>
      <c r="H37" t="s">
        <v>5</v>
      </c>
    </row>
    <row r="38" spans="1:8" ht="12.75" customHeight="1" x14ac:dyDescent="0.2">
      <c r="A38" s="96"/>
      <c r="B38" s="210"/>
      <c r="C38" s="210"/>
      <c r="D38" s="210"/>
      <c r="E38" s="210"/>
      <c r="F38" s="210"/>
      <c r="G38" s="210"/>
      <c r="H38" t="s">
        <v>5</v>
      </c>
    </row>
    <row r="39" spans="1:8" x14ac:dyDescent="0.2">
      <c r="A39" s="96"/>
      <c r="B39" s="210"/>
      <c r="C39" s="210"/>
      <c r="D39" s="210"/>
      <c r="E39" s="210"/>
      <c r="F39" s="210"/>
      <c r="G39" s="210"/>
      <c r="H39" t="s">
        <v>5</v>
      </c>
    </row>
    <row r="40" spans="1:8" x14ac:dyDescent="0.2">
      <c r="A40" s="96"/>
      <c r="B40" s="210"/>
      <c r="C40" s="210"/>
      <c r="D40" s="210"/>
      <c r="E40" s="210"/>
      <c r="F40" s="210"/>
      <c r="G40" s="210"/>
      <c r="H40" t="s">
        <v>5</v>
      </c>
    </row>
    <row r="41" spans="1:8" x14ac:dyDescent="0.2">
      <c r="A41" s="96"/>
      <c r="B41" s="210"/>
      <c r="C41" s="210"/>
      <c r="D41" s="210"/>
      <c r="E41" s="210"/>
      <c r="F41" s="210"/>
      <c r="G41" s="210"/>
      <c r="H41" t="s">
        <v>5</v>
      </c>
    </row>
    <row r="42" spans="1:8" x14ac:dyDescent="0.2">
      <c r="A42" s="96"/>
      <c r="B42" s="210"/>
      <c r="C42" s="210"/>
      <c r="D42" s="210"/>
      <c r="E42" s="210"/>
      <c r="F42" s="210"/>
      <c r="G42" s="210"/>
      <c r="H42" t="s">
        <v>5</v>
      </c>
    </row>
    <row r="43" spans="1:8" x14ac:dyDescent="0.2">
      <c r="A43" s="96"/>
      <c r="B43" s="210"/>
      <c r="C43" s="210"/>
      <c r="D43" s="210"/>
      <c r="E43" s="210"/>
      <c r="F43" s="210"/>
      <c r="G43" s="210"/>
      <c r="H43" t="s">
        <v>5</v>
      </c>
    </row>
    <row r="44" spans="1:8" x14ac:dyDescent="0.2">
      <c r="A44" s="96"/>
      <c r="B44" s="210"/>
      <c r="C44" s="210"/>
      <c r="D44" s="210"/>
      <c r="E44" s="210"/>
      <c r="F44" s="210"/>
      <c r="G44" s="210"/>
      <c r="H44" t="s">
        <v>5</v>
      </c>
    </row>
    <row r="45" spans="1:8" ht="0.75" customHeight="1" x14ac:dyDescent="0.2">
      <c r="A45" s="96"/>
      <c r="B45" s="210"/>
      <c r="C45" s="210"/>
      <c r="D45" s="210"/>
      <c r="E45" s="210"/>
      <c r="F45" s="210"/>
      <c r="G45" s="210"/>
      <c r="H45" t="s">
        <v>5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5"/>
  <sheetViews>
    <sheetView workbookViewId="0">
      <selection activeCell="H24" sqref="H24:I2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6" t="s">
        <v>48</v>
      </c>
      <c r="B1" s="217"/>
      <c r="C1" s="97" t="str">
        <f>CONCATENATE(cislostavby," ",nazevstavby)</f>
        <v>20400011 Rekonstrukce a přístavba Rychty Krásensko</v>
      </c>
      <c r="D1" s="98"/>
      <c r="E1" s="99"/>
      <c r="F1" s="98"/>
      <c r="G1" s="100" t="s">
        <v>49</v>
      </c>
      <c r="H1" s="101" t="s">
        <v>80</v>
      </c>
      <c r="I1" s="102"/>
    </row>
    <row r="2" spans="1:57" ht="13.5" thickBot="1" x14ac:dyDescent="0.25">
      <c r="A2" s="218" t="s">
        <v>50</v>
      </c>
      <c r="B2" s="219"/>
      <c r="C2" s="103" t="str">
        <f>CONCATENATE(cisloobjektu," ",nazevobjektu)</f>
        <v>IO03 venkovní areálový plyn</v>
      </c>
      <c r="D2" s="104"/>
      <c r="E2" s="105"/>
      <c r="F2" s="104"/>
      <c r="G2" s="220" t="s">
        <v>81</v>
      </c>
      <c r="H2" s="221"/>
      <c r="I2" s="222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x14ac:dyDescent="0.2">
      <c r="A7" s="201" t="str">
        <f>Položky!B7</f>
        <v>1</v>
      </c>
      <c r="B7" s="115" t="str">
        <f>Položky!C7</f>
        <v>Zemní práce</v>
      </c>
      <c r="C7" s="66"/>
      <c r="D7" s="116"/>
      <c r="E7" s="202">
        <f>Položky!BA47</f>
        <v>0</v>
      </c>
      <c r="F7" s="203">
        <f>Položky!BB47</f>
        <v>0</v>
      </c>
      <c r="G7" s="203">
        <f>Položky!BC47</f>
        <v>0</v>
      </c>
      <c r="H7" s="203">
        <f>Položky!BD47</f>
        <v>0</v>
      </c>
      <c r="I7" s="204">
        <f>Položky!BE47</f>
        <v>0</v>
      </c>
    </row>
    <row r="8" spans="1:57" s="35" customFormat="1" x14ac:dyDescent="0.2">
      <c r="A8" s="201" t="str">
        <f>Položky!B48</f>
        <v>45</v>
      </c>
      <c r="B8" s="115" t="str">
        <f>Položky!C48</f>
        <v>Podkladní a vedlejší konstrukce</v>
      </c>
      <c r="C8" s="66"/>
      <c r="D8" s="116"/>
      <c r="E8" s="202">
        <f>Položky!BA52</f>
        <v>0</v>
      </c>
      <c r="F8" s="203">
        <f>Položky!BB52</f>
        <v>0</v>
      </c>
      <c r="G8" s="203">
        <f>Položky!BC52</f>
        <v>0</v>
      </c>
      <c r="H8" s="203">
        <f>Položky!BD52</f>
        <v>0</v>
      </c>
      <c r="I8" s="204">
        <f>Položky!BE52</f>
        <v>0</v>
      </c>
    </row>
    <row r="9" spans="1:57" s="35" customFormat="1" x14ac:dyDescent="0.2">
      <c r="A9" s="201" t="str">
        <f>Položky!B53</f>
        <v>8</v>
      </c>
      <c r="B9" s="115" t="str">
        <f>Položky!C53</f>
        <v>Trubní vedení</v>
      </c>
      <c r="C9" s="66"/>
      <c r="D9" s="116"/>
      <c r="E9" s="202">
        <f>Položky!BA58</f>
        <v>0</v>
      </c>
      <c r="F9" s="203">
        <f>Položky!BB58</f>
        <v>0</v>
      </c>
      <c r="G9" s="203">
        <f>Položky!BC58</f>
        <v>0</v>
      </c>
      <c r="H9" s="203">
        <f>Položky!BD58</f>
        <v>0</v>
      </c>
      <c r="I9" s="204">
        <f>Položky!BE58</f>
        <v>0</v>
      </c>
    </row>
    <row r="10" spans="1:57" s="35" customFormat="1" x14ac:dyDescent="0.2">
      <c r="A10" s="201" t="str">
        <f>Položky!B59</f>
        <v>87</v>
      </c>
      <c r="B10" s="115" t="str">
        <f>Položky!C59</f>
        <v>Potrubí z trub z plastických hmot</v>
      </c>
      <c r="C10" s="66"/>
      <c r="D10" s="116"/>
      <c r="E10" s="202">
        <f>Položky!BA66</f>
        <v>0</v>
      </c>
      <c r="F10" s="203">
        <f>Položky!BB66</f>
        <v>0</v>
      </c>
      <c r="G10" s="203">
        <f>Položky!BC66</f>
        <v>0</v>
      </c>
      <c r="H10" s="203">
        <f>Položky!BD66</f>
        <v>0</v>
      </c>
      <c r="I10" s="204">
        <f>Položky!BE66</f>
        <v>0</v>
      </c>
    </row>
    <row r="11" spans="1:57" s="35" customFormat="1" x14ac:dyDescent="0.2">
      <c r="A11" s="201" t="str">
        <f>Položky!B67</f>
        <v>723</v>
      </c>
      <c r="B11" s="115" t="str">
        <f>Položky!C67</f>
        <v>Vnitřní plynovod</v>
      </c>
      <c r="C11" s="66"/>
      <c r="D11" s="116"/>
      <c r="E11" s="202">
        <f>Položky!BA81</f>
        <v>0</v>
      </c>
      <c r="F11" s="203">
        <f>Položky!BB81</f>
        <v>0</v>
      </c>
      <c r="G11" s="203">
        <f>Položky!BC81</f>
        <v>0</v>
      </c>
      <c r="H11" s="203">
        <f>Položky!BD81</f>
        <v>0</v>
      </c>
      <c r="I11" s="204">
        <f>Položky!BE81</f>
        <v>0</v>
      </c>
    </row>
    <row r="12" spans="1:57" s="35" customFormat="1" x14ac:dyDescent="0.2">
      <c r="A12" s="201" t="str">
        <f>Položky!B82</f>
        <v>M23</v>
      </c>
      <c r="B12" s="115" t="str">
        <f>Položky!C82</f>
        <v>Montáže potrubí</v>
      </c>
      <c r="C12" s="66"/>
      <c r="D12" s="116"/>
      <c r="E12" s="202">
        <f>Položky!BA85</f>
        <v>0</v>
      </c>
      <c r="F12" s="203">
        <f>Položky!BB85</f>
        <v>0</v>
      </c>
      <c r="G12" s="203">
        <f>Položky!BC85</f>
        <v>0</v>
      </c>
      <c r="H12" s="203">
        <f>Položky!BD85</f>
        <v>0</v>
      </c>
      <c r="I12" s="204">
        <f>Položky!BE85</f>
        <v>0</v>
      </c>
    </row>
    <row r="13" spans="1:57" s="35" customFormat="1" ht="13.5" thickBot="1" x14ac:dyDescent="0.25">
      <c r="A13" s="201" t="str">
        <f>Položky!B86</f>
        <v>D96</v>
      </c>
      <c r="B13" s="115" t="str">
        <f>Položky!C86</f>
        <v>Přesuny suti a vybouraných hmot</v>
      </c>
      <c r="C13" s="66"/>
      <c r="D13" s="116"/>
      <c r="E13" s="202">
        <f>Položky!BA95</f>
        <v>0</v>
      </c>
      <c r="F13" s="203">
        <f>Položky!BB95</f>
        <v>0</v>
      </c>
      <c r="G13" s="203">
        <f>Položky!BC95</f>
        <v>0</v>
      </c>
      <c r="H13" s="203">
        <f>Položky!BD95</f>
        <v>0</v>
      </c>
      <c r="I13" s="204">
        <f>Položky!BE95</f>
        <v>0</v>
      </c>
    </row>
    <row r="14" spans="1:57" s="123" customFormat="1" ht="13.5" thickBot="1" x14ac:dyDescent="0.25">
      <c r="A14" s="117"/>
      <c r="B14" s="118" t="s">
        <v>57</v>
      </c>
      <c r="C14" s="118"/>
      <c r="D14" s="119"/>
      <c r="E14" s="120">
        <f>SUM(E7:E13)</f>
        <v>0</v>
      </c>
      <c r="F14" s="121">
        <f>SUM(F7:F13)</f>
        <v>0</v>
      </c>
      <c r="G14" s="121">
        <f>SUM(G7:G13)</f>
        <v>0</v>
      </c>
      <c r="H14" s="121">
        <f>SUM(H7:H13)</f>
        <v>0</v>
      </c>
      <c r="I14" s="122">
        <f>SUM(I7:I13)</f>
        <v>0</v>
      </c>
    </row>
    <row r="15" spans="1:57" x14ac:dyDescent="0.2">
      <c r="A15" s="66"/>
      <c r="B15" s="66"/>
      <c r="C15" s="66"/>
      <c r="D15" s="66"/>
      <c r="E15" s="66"/>
      <c r="F15" s="66"/>
      <c r="G15" s="66"/>
      <c r="H15" s="66"/>
      <c r="I15" s="66"/>
    </row>
    <row r="16" spans="1:57" ht="19.5" customHeight="1" x14ac:dyDescent="0.25">
      <c r="A16" s="107" t="s">
        <v>58</v>
      </c>
      <c r="B16" s="107"/>
      <c r="C16" s="107"/>
      <c r="D16" s="107"/>
      <c r="E16" s="107"/>
      <c r="F16" s="107"/>
      <c r="G16" s="124"/>
      <c r="H16" s="107"/>
      <c r="I16" s="107"/>
      <c r="BA16" s="41"/>
      <c r="BB16" s="41"/>
      <c r="BC16" s="41"/>
      <c r="BD16" s="41"/>
      <c r="BE16" s="41"/>
    </row>
    <row r="17" spans="1:53" ht="13.5" thickBot="1" x14ac:dyDescent="0.25">
      <c r="A17" s="77"/>
      <c r="B17" s="77"/>
      <c r="C17" s="77"/>
      <c r="D17" s="77"/>
      <c r="E17" s="77"/>
      <c r="F17" s="77"/>
      <c r="G17" s="77"/>
      <c r="H17" s="77"/>
      <c r="I17" s="77"/>
    </row>
    <row r="18" spans="1:53" x14ac:dyDescent="0.2">
      <c r="A18" s="71" t="s">
        <v>59</v>
      </c>
      <c r="B18" s="72"/>
      <c r="C18" s="72"/>
      <c r="D18" s="125"/>
      <c r="E18" s="126" t="s">
        <v>60</v>
      </c>
      <c r="F18" s="127" t="s">
        <v>61</v>
      </c>
      <c r="G18" s="128" t="s">
        <v>62</v>
      </c>
      <c r="H18" s="129"/>
      <c r="I18" s="130" t="s">
        <v>60</v>
      </c>
    </row>
    <row r="19" spans="1:53" x14ac:dyDescent="0.2">
      <c r="A19" s="64" t="s">
        <v>208</v>
      </c>
      <c r="B19" s="55"/>
      <c r="C19" s="55"/>
      <c r="D19" s="131"/>
      <c r="E19" s="132"/>
      <c r="F19" s="133"/>
      <c r="G19" s="134">
        <f>CHOOSE(BA19+1,HSV+PSV,HSV+PSV+Mont,HSV+PSV+Dodavka+Mont,HSV,PSV,Mont,Dodavka,Mont+Dodavka,0)</f>
        <v>0</v>
      </c>
      <c r="H19" s="135"/>
      <c r="I19" s="136">
        <f>E19+F19*G19/100</f>
        <v>0</v>
      </c>
      <c r="BA19">
        <v>0</v>
      </c>
    </row>
    <row r="20" spans="1:53" x14ac:dyDescent="0.2">
      <c r="A20" s="64" t="s">
        <v>209</v>
      </c>
      <c r="B20" s="55"/>
      <c r="C20" s="55"/>
      <c r="D20" s="131"/>
      <c r="E20" s="132"/>
      <c r="F20" s="133"/>
      <c r="G20" s="134">
        <f>CHOOSE(BA20+1,HSV+PSV,HSV+PSV+Mont,HSV+PSV+Dodavka+Mont,HSV,PSV,Mont,Dodavka,Mont+Dodavka,0)</f>
        <v>0</v>
      </c>
      <c r="H20" s="135"/>
      <c r="I20" s="136">
        <f>E20+F20*G20/100</f>
        <v>0</v>
      </c>
      <c r="BA20">
        <v>1</v>
      </c>
    </row>
    <row r="21" spans="1:53" x14ac:dyDescent="0.2">
      <c r="A21" s="64" t="s">
        <v>210</v>
      </c>
      <c r="B21" s="55"/>
      <c r="C21" s="55"/>
      <c r="D21" s="131"/>
      <c r="E21" s="132"/>
      <c r="F21" s="133"/>
      <c r="G21" s="134">
        <f>CHOOSE(BA21+1,HSV+PSV,HSV+PSV+Mont,HSV+PSV+Dodavka+Mont,HSV,PSV,Mont,Dodavka,Mont+Dodavka,0)</f>
        <v>0</v>
      </c>
      <c r="H21" s="135"/>
      <c r="I21" s="136">
        <f>E21+F21*G21/100</f>
        <v>0</v>
      </c>
      <c r="BA21">
        <v>1</v>
      </c>
    </row>
    <row r="22" spans="1:53" x14ac:dyDescent="0.2">
      <c r="A22" s="64" t="s">
        <v>211</v>
      </c>
      <c r="B22" s="55"/>
      <c r="C22" s="55"/>
      <c r="D22" s="131"/>
      <c r="E22" s="132"/>
      <c r="F22" s="133"/>
      <c r="G22" s="134">
        <f>CHOOSE(BA22+1,HSV+PSV,HSV+PSV+Mont,HSV+PSV+Dodavka+Mont,HSV,PSV,Mont,Dodavka,Mont+Dodavka,0)</f>
        <v>0</v>
      </c>
      <c r="H22" s="135"/>
      <c r="I22" s="136">
        <f>E22+F22*G22/100</f>
        <v>0</v>
      </c>
      <c r="BA22">
        <v>2</v>
      </c>
    </row>
    <row r="23" spans="1:53" x14ac:dyDescent="0.2">
      <c r="A23" s="64" t="s">
        <v>212</v>
      </c>
      <c r="B23" s="55"/>
      <c r="C23" s="55"/>
      <c r="D23" s="131"/>
      <c r="E23" s="132"/>
      <c r="F23" s="133"/>
      <c r="G23" s="134">
        <f>CHOOSE(BA23+1,HSV+PSV,HSV+PSV+Mont,HSV+PSV+Dodavka+Mont,HSV,PSV,Mont,Dodavka,Mont+Dodavka,0)</f>
        <v>0</v>
      </c>
      <c r="H23" s="135"/>
      <c r="I23" s="136">
        <f>E23+F23*G23/100</f>
        <v>0</v>
      </c>
      <c r="BA23">
        <v>2</v>
      </c>
    </row>
    <row r="24" spans="1:53" ht="13.5" thickBot="1" x14ac:dyDescent="0.25">
      <c r="A24" s="137"/>
      <c r="B24" s="138" t="s">
        <v>63</v>
      </c>
      <c r="C24" s="139"/>
      <c r="D24" s="140"/>
      <c r="E24" s="141"/>
      <c r="F24" s="142"/>
      <c r="G24" s="142"/>
      <c r="H24" s="223">
        <f>SUM(I19:I23)</f>
        <v>0</v>
      </c>
      <c r="I24" s="224"/>
    </row>
    <row r="26" spans="1:53" x14ac:dyDescent="0.2">
      <c r="B26" s="123"/>
      <c r="F26" s="143"/>
      <c r="G26" s="144"/>
      <c r="H26" s="144"/>
      <c r="I26" s="145"/>
    </row>
    <row r="27" spans="1:53" x14ac:dyDescent="0.2"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8"/>
  <sheetViews>
    <sheetView showGridLines="0" showZeros="0" zoomScaleNormal="100" workbookViewId="0">
      <selection activeCell="A95" sqref="A95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30" t="s">
        <v>77</v>
      </c>
      <c r="B1" s="230"/>
      <c r="C1" s="230"/>
      <c r="D1" s="230"/>
      <c r="E1" s="230"/>
      <c r="F1" s="230"/>
      <c r="G1" s="230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48</v>
      </c>
      <c r="B3" s="217"/>
      <c r="C3" s="97" t="str">
        <f>CONCATENATE(cislostavby," ",nazevstavby)</f>
        <v>20400011 Rekonstrukce a přístavba Rychty Krásensko</v>
      </c>
      <c r="D3" s="151"/>
      <c r="E3" s="152" t="s">
        <v>64</v>
      </c>
      <c r="F3" s="153" t="str">
        <f>Rekapitulace!H1</f>
        <v>IO03</v>
      </c>
      <c r="G3" s="154"/>
    </row>
    <row r="4" spans="1:104" ht="13.5" thickBot="1" x14ac:dyDescent="0.25">
      <c r="A4" s="231" t="s">
        <v>50</v>
      </c>
      <c r="B4" s="219"/>
      <c r="C4" s="103" t="str">
        <f>CONCATENATE(cisloobjektu," ",nazevobjektu)</f>
        <v>IO03 venkovní areálový plyn</v>
      </c>
      <c r="D4" s="155"/>
      <c r="E4" s="232" t="str">
        <f>Rekapitulace!G2</f>
        <v>venkovní areálový plyn</v>
      </c>
      <c r="F4" s="233"/>
      <c r="G4" s="234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82</v>
      </c>
      <c r="C8" s="173" t="s">
        <v>83</v>
      </c>
      <c r="D8" s="174" t="s">
        <v>84</v>
      </c>
      <c r="E8" s="175">
        <v>3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6.0999999999999999E-2</v>
      </c>
    </row>
    <row r="9" spans="1:104" x14ac:dyDescent="0.2">
      <c r="A9" s="178"/>
      <c r="B9" s="179"/>
      <c r="C9" s="225" t="s">
        <v>85</v>
      </c>
      <c r="D9" s="226"/>
      <c r="E9" s="226"/>
      <c r="F9" s="226"/>
      <c r="G9" s="227"/>
      <c r="L9" s="180" t="s">
        <v>85</v>
      </c>
      <c r="O9" s="170">
        <v>3</v>
      </c>
    </row>
    <row r="10" spans="1:104" x14ac:dyDescent="0.2">
      <c r="A10" s="171">
        <v>2</v>
      </c>
      <c r="B10" s="172" t="s">
        <v>86</v>
      </c>
      <c r="C10" s="173" t="s">
        <v>87</v>
      </c>
      <c r="D10" s="174" t="s">
        <v>88</v>
      </c>
      <c r="E10" s="175">
        <v>6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 x14ac:dyDescent="0.2">
      <c r="A11" s="178"/>
      <c r="B11" s="179"/>
      <c r="C11" s="225" t="s">
        <v>89</v>
      </c>
      <c r="D11" s="226"/>
      <c r="E11" s="226"/>
      <c r="F11" s="226"/>
      <c r="G11" s="227"/>
      <c r="L11" s="180" t="s">
        <v>89</v>
      </c>
      <c r="O11" s="170">
        <v>3</v>
      </c>
    </row>
    <row r="12" spans="1:104" x14ac:dyDescent="0.2">
      <c r="A12" s="171">
        <v>3</v>
      </c>
      <c r="B12" s="172" t="s">
        <v>90</v>
      </c>
      <c r="C12" s="173" t="s">
        <v>91</v>
      </c>
      <c r="D12" s="174" t="s">
        <v>88</v>
      </c>
      <c r="E12" s="175">
        <v>20.46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">
      <c r="A13" s="178"/>
      <c r="B13" s="181"/>
      <c r="C13" s="228" t="s">
        <v>92</v>
      </c>
      <c r="D13" s="229"/>
      <c r="E13" s="182">
        <v>20.46</v>
      </c>
      <c r="F13" s="183"/>
      <c r="G13" s="184"/>
      <c r="M13" s="180" t="s">
        <v>92</v>
      </c>
      <c r="O13" s="170"/>
    </row>
    <row r="14" spans="1:104" x14ac:dyDescent="0.2">
      <c r="A14" s="171">
        <v>4</v>
      </c>
      <c r="B14" s="172" t="s">
        <v>93</v>
      </c>
      <c r="C14" s="173" t="s">
        <v>94</v>
      </c>
      <c r="D14" s="174" t="s">
        <v>88</v>
      </c>
      <c r="E14" s="175">
        <v>20.46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 x14ac:dyDescent="0.2">
      <c r="A15" s="171">
        <v>5</v>
      </c>
      <c r="B15" s="172" t="s">
        <v>95</v>
      </c>
      <c r="C15" s="173" t="s">
        <v>96</v>
      </c>
      <c r="D15" s="174" t="s">
        <v>88</v>
      </c>
      <c r="E15" s="175">
        <v>20.46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0</v>
      </c>
    </row>
    <row r="16" spans="1:104" ht="33.75" x14ac:dyDescent="0.2">
      <c r="A16" s="178"/>
      <c r="B16" s="179"/>
      <c r="C16" s="225" t="s">
        <v>97</v>
      </c>
      <c r="D16" s="226"/>
      <c r="E16" s="226"/>
      <c r="F16" s="226"/>
      <c r="G16" s="227"/>
      <c r="L16" s="180" t="s">
        <v>97</v>
      </c>
      <c r="O16" s="170">
        <v>3</v>
      </c>
    </row>
    <row r="17" spans="1:15" x14ac:dyDescent="0.2">
      <c r="A17" s="178"/>
      <c r="B17" s="179"/>
      <c r="C17" s="225"/>
      <c r="D17" s="226"/>
      <c r="E17" s="226"/>
      <c r="F17" s="226"/>
      <c r="G17" s="227"/>
      <c r="L17" s="180"/>
      <c r="O17" s="170">
        <v>3</v>
      </c>
    </row>
    <row r="18" spans="1:15" x14ac:dyDescent="0.2">
      <c r="A18" s="178"/>
      <c r="B18" s="179"/>
      <c r="C18" s="225" t="s">
        <v>98</v>
      </c>
      <c r="D18" s="226"/>
      <c r="E18" s="226"/>
      <c r="F18" s="226"/>
      <c r="G18" s="227"/>
      <c r="L18" s="180" t="s">
        <v>98</v>
      </c>
      <c r="O18" s="170">
        <v>3</v>
      </c>
    </row>
    <row r="19" spans="1:15" x14ac:dyDescent="0.2">
      <c r="A19" s="178"/>
      <c r="B19" s="179"/>
      <c r="C19" s="225" t="s">
        <v>99</v>
      </c>
      <c r="D19" s="226"/>
      <c r="E19" s="226"/>
      <c r="F19" s="226"/>
      <c r="G19" s="227"/>
      <c r="L19" s="180" t="s">
        <v>99</v>
      </c>
      <c r="O19" s="170">
        <v>3</v>
      </c>
    </row>
    <row r="20" spans="1:15" x14ac:dyDescent="0.2">
      <c r="A20" s="178"/>
      <c r="B20" s="179"/>
      <c r="C20" s="225" t="s">
        <v>100</v>
      </c>
      <c r="D20" s="226"/>
      <c r="E20" s="226"/>
      <c r="F20" s="226"/>
      <c r="G20" s="227"/>
      <c r="L20" s="180" t="s">
        <v>100</v>
      </c>
      <c r="O20" s="170">
        <v>3</v>
      </c>
    </row>
    <row r="21" spans="1:15" x14ac:dyDescent="0.2">
      <c r="A21" s="178"/>
      <c r="B21" s="179"/>
      <c r="C21" s="225" t="s">
        <v>101</v>
      </c>
      <c r="D21" s="226"/>
      <c r="E21" s="226"/>
      <c r="F21" s="226"/>
      <c r="G21" s="227"/>
      <c r="L21" s="180" t="s">
        <v>101</v>
      </c>
      <c r="O21" s="170">
        <v>3</v>
      </c>
    </row>
    <row r="22" spans="1:15" x14ac:dyDescent="0.2">
      <c r="A22" s="178"/>
      <c r="B22" s="179"/>
      <c r="C22" s="225" t="s">
        <v>102</v>
      </c>
      <c r="D22" s="226"/>
      <c r="E22" s="226"/>
      <c r="F22" s="226"/>
      <c r="G22" s="227"/>
      <c r="L22" s="180" t="s">
        <v>102</v>
      </c>
      <c r="O22" s="170">
        <v>3</v>
      </c>
    </row>
    <row r="23" spans="1:15" x14ac:dyDescent="0.2">
      <c r="A23" s="178"/>
      <c r="B23" s="179"/>
      <c r="C23" s="225"/>
      <c r="D23" s="226"/>
      <c r="E23" s="226"/>
      <c r="F23" s="226"/>
      <c r="G23" s="227"/>
      <c r="L23" s="180"/>
      <c r="O23" s="170">
        <v>3</v>
      </c>
    </row>
    <row r="24" spans="1:15" x14ac:dyDescent="0.2">
      <c r="A24" s="178"/>
      <c r="B24" s="179"/>
      <c r="C24" s="225" t="s">
        <v>103</v>
      </c>
      <c r="D24" s="226"/>
      <c r="E24" s="226"/>
      <c r="F24" s="226"/>
      <c r="G24" s="227"/>
      <c r="L24" s="180" t="s">
        <v>103</v>
      </c>
      <c r="O24" s="170">
        <v>3</v>
      </c>
    </row>
    <row r="25" spans="1:15" x14ac:dyDescent="0.2">
      <c r="A25" s="178"/>
      <c r="B25" s="179"/>
      <c r="C25" s="225" t="s">
        <v>104</v>
      </c>
      <c r="D25" s="226"/>
      <c r="E25" s="226"/>
      <c r="F25" s="226"/>
      <c r="G25" s="227"/>
      <c r="L25" s="180" t="s">
        <v>104</v>
      </c>
      <c r="O25" s="170">
        <v>3</v>
      </c>
    </row>
    <row r="26" spans="1:15" x14ac:dyDescent="0.2">
      <c r="A26" s="178"/>
      <c r="B26" s="179"/>
      <c r="C26" s="225"/>
      <c r="D26" s="226"/>
      <c r="E26" s="226"/>
      <c r="F26" s="226"/>
      <c r="G26" s="227"/>
      <c r="L26" s="180"/>
      <c r="O26" s="170">
        <v>3</v>
      </c>
    </row>
    <row r="27" spans="1:15" x14ac:dyDescent="0.2">
      <c r="A27" s="178"/>
      <c r="B27" s="179"/>
      <c r="C27" s="225" t="s">
        <v>105</v>
      </c>
      <c r="D27" s="226"/>
      <c r="E27" s="226"/>
      <c r="F27" s="226"/>
      <c r="G27" s="227"/>
      <c r="L27" s="180" t="s">
        <v>105</v>
      </c>
      <c r="O27" s="170">
        <v>3</v>
      </c>
    </row>
    <row r="28" spans="1:15" x14ac:dyDescent="0.2">
      <c r="A28" s="178"/>
      <c r="B28" s="179"/>
      <c r="C28" s="225" t="s">
        <v>106</v>
      </c>
      <c r="D28" s="226"/>
      <c r="E28" s="226"/>
      <c r="F28" s="226"/>
      <c r="G28" s="227"/>
      <c r="L28" s="180" t="s">
        <v>106</v>
      </c>
      <c r="O28" s="170">
        <v>3</v>
      </c>
    </row>
    <row r="29" spans="1:15" x14ac:dyDescent="0.2">
      <c r="A29" s="178"/>
      <c r="B29" s="179"/>
      <c r="C29" s="225" t="s">
        <v>107</v>
      </c>
      <c r="D29" s="226"/>
      <c r="E29" s="226"/>
      <c r="F29" s="226"/>
      <c r="G29" s="227"/>
      <c r="L29" s="180" t="s">
        <v>107</v>
      </c>
      <c r="O29" s="170">
        <v>3</v>
      </c>
    </row>
    <row r="30" spans="1:15" x14ac:dyDescent="0.2">
      <c r="A30" s="178"/>
      <c r="B30" s="179"/>
      <c r="C30" s="225"/>
      <c r="D30" s="226"/>
      <c r="E30" s="226"/>
      <c r="F30" s="226"/>
      <c r="G30" s="227"/>
      <c r="L30" s="180"/>
      <c r="O30" s="170">
        <v>3</v>
      </c>
    </row>
    <row r="31" spans="1:15" x14ac:dyDescent="0.2">
      <c r="A31" s="178"/>
      <c r="B31" s="179"/>
      <c r="C31" s="225" t="s">
        <v>108</v>
      </c>
      <c r="D31" s="226"/>
      <c r="E31" s="226"/>
      <c r="F31" s="226"/>
      <c r="G31" s="227"/>
      <c r="L31" s="180" t="s">
        <v>108</v>
      </c>
      <c r="O31" s="170">
        <v>3</v>
      </c>
    </row>
    <row r="32" spans="1:15" x14ac:dyDescent="0.2">
      <c r="A32" s="178"/>
      <c r="B32" s="179"/>
      <c r="C32" s="225" t="s">
        <v>109</v>
      </c>
      <c r="D32" s="226"/>
      <c r="E32" s="226"/>
      <c r="F32" s="226"/>
      <c r="G32" s="227"/>
      <c r="L32" s="180" t="s">
        <v>109</v>
      </c>
      <c r="O32" s="170">
        <v>3</v>
      </c>
    </row>
    <row r="33" spans="1:104" x14ac:dyDescent="0.2">
      <c r="A33" s="178"/>
      <c r="B33" s="179"/>
      <c r="C33" s="225" t="s">
        <v>110</v>
      </c>
      <c r="D33" s="226"/>
      <c r="E33" s="226"/>
      <c r="F33" s="226"/>
      <c r="G33" s="227"/>
      <c r="L33" s="180" t="s">
        <v>110</v>
      </c>
      <c r="O33" s="170">
        <v>3</v>
      </c>
    </row>
    <row r="34" spans="1:104" x14ac:dyDescent="0.2">
      <c r="A34" s="178"/>
      <c r="B34" s="179"/>
      <c r="C34" s="225" t="s">
        <v>111</v>
      </c>
      <c r="D34" s="226"/>
      <c r="E34" s="226"/>
      <c r="F34" s="226"/>
      <c r="G34" s="227"/>
      <c r="L34" s="180" t="s">
        <v>111</v>
      </c>
      <c r="O34" s="170">
        <v>3</v>
      </c>
    </row>
    <row r="35" spans="1:104" x14ac:dyDescent="0.2">
      <c r="A35" s="178"/>
      <c r="B35" s="179"/>
      <c r="C35" s="225"/>
      <c r="D35" s="226"/>
      <c r="E35" s="226"/>
      <c r="F35" s="226"/>
      <c r="G35" s="227"/>
      <c r="L35" s="180"/>
      <c r="O35" s="170">
        <v>3</v>
      </c>
    </row>
    <row r="36" spans="1:104" x14ac:dyDescent="0.2">
      <c r="A36" s="171">
        <v>6</v>
      </c>
      <c r="B36" s="172" t="s">
        <v>112</v>
      </c>
      <c r="C36" s="173" t="s">
        <v>113</v>
      </c>
      <c r="D36" s="174" t="s">
        <v>88</v>
      </c>
      <c r="E36" s="175">
        <v>1.86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</v>
      </c>
    </row>
    <row r="37" spans="1:104" x14ac:dyDescent="0.2">
      <c r="A37" s="178"/>
      <c r="B37" s="181"/>
      <c r="C37" s="228" t="s">
        <v>114</v>
      </c>
      <c r="D37" s="229"/>
      <c r="E37" s="182">
        <v>1.86</v>
      </c>
      <c r="F37" s="183"/>
      <c r="G37" s="184"/>
      <c r="M37" s="180" t="s">
        <v>114</v>
      </c>
      <c r="O37" s="170"/>
    </row>
    <row r="38" spans="1:104" x14ac:dyDescent="0.2">
      <c r="A38" s="171">
        <v>7</v>
      </c>
      <c r="B38" s="172" t="s">
        <v>115</v>
      </c>
      <c r="C38" s="173" t="s">
        <v>116</v>
      </c>
      <c r="D38" s="174" t="s">
        <v>88</v>
      </c>
      <c r="E38" s="175">
        <v>37.200000000000003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</v>
      </c>
    </row>
    <row r="39" spans="1:104" x14ac:dyDescent="0.2">
      <c r="A39" s="178"/>
      <c r="B39" s="181"/>
      <c r="C39" s="228" t="s">
        <v>117</v>
      </c>
      <c r="D39" s="229"/>
      <c r="E39" s="182">
        <v>37.200000000000003</v>
      </c>
      <c r="F39" s="183"/>
      <c r="G39" s="184"/>
      <c r="M39" s="180" t="s">
        <v>117</v>
      </c>
      <c r="O39" s="170"/>
    </row>
    <row r="40" spans="1:104" x14ac:dyDescent="0.2">
      <c r="A40" s="171">
        <v>8</v>
      </c>
      <c r="B40" s="172" t="s">
        <v>118</v>
      </c>
      <c r="C40" s="173" t="s">
        <v>119</v>
      </c>
      <c r="D40" s="174" t="s">
        <v>88</v>
      </c>
      <c r="E40" s="175">
        <v>13.02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</v>
      </c>
    </row>
    <row r="41" spans="1:104" x14ac:dyDescent="0.2">
      <c r="A41" s="178"/>
      <c r="B41" s="179"/>
      <c r="C41" s="225" t="s">
        <v>120</v>
      </c>
      <c r="D41" s="226"/>
      <c r="E41" s="226"/>
      <c r="F41" s="226"/>
      <c r="G41" s="227"/>
      <c r="L41" s="180" t="s">
        <v>120</v>
      </c>
      <c r="O41" s="170">
        <v>3</v>
      </c>
    </row>
    <row r="42" spans="1:104" x14ac:dyDescent="0.2">
      <c r="A42" s="178"/>
      <c r="B42" s="181"/>
      <c r="C42" s="228" t="s">
        <v>121</v>
      </c>
      <c r="D42" s="229"/>
      <c r="E42" s="182">
        <v>13.02</v>
      </c>
      <c r="F42" s="183"/>
      <c r="G42" s="184"/>
      <c r="M42" s="180" t="s">
        <v>121</v>
      </c>
      <c r="O42" s="170"/>
    </row>
    <row r="43" spans="1:104" x14ac:dyDescent="0.2">
      <c r="A43" s="171">
        <v>9</v>
      </c>
      <c r="B43" s="172" t="s">
        <v>122</v>
      </c>
      <c r="C43" s="173" t="s">
        <v>123</v>
      </c>
      <c r="D43" s="174" t="s">
        <v>88</v>
      </c>
      <c r="E43" s="175">
        <v>5.58</v>
      </c>
      <c r="F43" s="175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</v>
      </c>
    </row>
    <row r="44" spans="1:104" ht="22.5" x14ac:dyDescent="0.2">
      <c r="A44" s="178"/>
      <c r="B44" s="179"/>
      <c r="C44" s="225" t="s">
        <v>124</v>
      </c>
      <c r="D44" s="226"/>
      <c r="E44" s="226"/>
      <c r="F44" s="226"/>
      <c r="G44" s="227"/>
      <c r="L44" s="180" t="s">
        <v>124</v>
      </c>
      <c r="O44" s="170">
        <v>3</v>
      </c>
    </row>
    <row r="45" spans="1:104" x14ac:dyDescent="0.2">
      <c r="A45" s="178"/>
      <c r="B45" s="181"/>
      <c r="C45" s="228" t="s">
        <v>125</v>
      </c>
      <c r="D45" s="229"/>
      <c r="E45" s="182">
        <v>5.58</v>
      </c>
      <c r="F45" s="183"/>
      <c r="G45" s="184"/>
      <c r="M45" s="180" t="s">
        <v>125</v>
      </c>
      <c r="O45" s="170"/>
    </row>
    <row r="46" spans="1:104" x14ac:dyDescent="0.2">
      <c r="A46" s="171">
        <v>10</v>
      </c>
      <c r="B46" s="172" t="s">
        <v>126</v>
      </c>
      <c r="C46" s="173" t="s">
        <v>127</v>
      </c>
      <c r="D46" s="174" t="s">
        <v>88</v>
      </c>
      <c r="E46" s="175">
        <v>5.58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0</v>
      </c>
    </row>
    <row r="47" spans="1:104" x14ac:dyDescent="0.2">
      <c r="A47" s="185"/>
      <c r="B47" s="186" t="s">
        <v>75</v>
      </c>
      <c r="C47" s="187" t="str">
        <f>CONCATENATE(B7," ",C7)</f>
        <v>1 Zemní práce</v>
      </c>
      <c r="D47" s="188"/>
      <c r="E47" s="189"/>
      <c r="F47" s="190"/>
      <c r="G47" s="191">
        <f>SUM(G7:G46)</f>
        <v>0</v>
      </c>
      <c r="O47" s="170">
        <v>4</v>
      </c>
      <c r="BA47" s="192">
        <f>SUM(BA7:BA46)</f>
        <v>0</v>
      </c>
      <c r="BB47" s="192">
        <f>SUM(BB7:BB46)</f>
        <v>0</v>
      </c>
      <c r="BC47" s="192">
        <f>SUM(BC7:BC46)</f>
        <v>0</v>
      </c>
      <c r="BD47" s="192">
        <f>SUM(BD7:BD46)</f>
        <v>0</v>
      </c>
      <c r="BE47" s="192">
        <f>SUM(BE7:BE46)</f>
        <v>0</v>
      </c>
    </row>
    <row r="48" spans="1:104" x14ac:dyDescent="0.2">
      <c r="A48" s="163" t="s">
        <v>72</v>
      </c>
      <c r="B48" s="164" t="s">
        <v>128</v>
      </c>
      <c r="C48" s="165" t="s">
        <v>129</v>
      </c>
      <c r="D48" s="166"/>
      <c r="E48" s="167"/>
      <c r="F48" s="167"/>
      <c r="G48" s="168"/>
      <c r="H48" s="169"/>
      <c r="I48" s="169"/>
      <c r="O48" s="170">
        <v>1</v>
      </c>
    </row>
    <row r="49" spans="1:104" x14ac:dyDescent="0.2">
      <c r="A49" s="171">
        <v>11</v>
      </c>
      <c r="B49" s="172" t="s">
        <v>130</v>
      </c>
      <c r="C49" s="173" t="s">
        <v>131</v>
      </c>
      <c r="D49" s="174" t="s">
        <v>88</v>
      </c>
      <c r="E49" s="175">
        <v>1.86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1.891</v>
      </c>
    </row>
    <row r="50" spans="1:104" ht="22.5" x14ac:dyDescent="0.2">
      <c r="A50" s="178"/>
      <c r="B50" s="179"/>
      <c r="C50" s="225" t="s">
        <v>132</v>
      </c>
      <c r="D50" s="226"/>
      <c r="E50" s="226"/>
      <c r="F50" s="226"/>
      <c r="G50" s="227"/>
      <c r="L50" s="180" t="s">
        <v>132</v>
      </c>
      <c r="O50" s="170">
        <v>3</v>
      </c>
    </row>
    <row r="51" spans="1:104" x14ac:dyDescent="0.2">
      <c r="A51" s="178"/>
      <c r="B51" s="181"/>
      <c r="C51" s="228" t="s">
        <v>133</v>
      </c>
      <c r="D51" s="229"/>
      <c r="E51" s="182">
        <v>1.86</v>
      </c>
      <c r="F51" s="183"/>
      <c r="G51" s="184"/>
      <c r="M51" s="180" t="s">
        <v>133</v>
      </c>
      <c r="O51" s="170"/>
    </row>
    <row r="52" spans="1:104" x14ac:dyDescent="0.2">
      <c r="A52" s="185"/>
      <c r="B52" s="186" t="s">
        <v>75</v>
      </c>
      <c r="C52" s="187" t="str">
        <f>CONCATENATE(B48," ",C48)</f>
        <v>45 Podkladní a vedlejší konstrukce</v>
      </c>
      <c r="D52" s="188"/>
      <c r="E52" s="189"/>
      <c r="F52" s="190"/>
      <c r="G52" s="191">
        <f>SUM(G48:G51)</f>
        <v>0</v>
      </c>
      <c r="O52" s="170">
        <v>4</v>
      </c>
      <c r="BA52" s="192">
        <f>SUM(BA48:BA51)</f>
        <v>0</v>
      </c>
      <c r="BB52" s="192">
        <f>SUM(BB48:BB51)</f>
        <v>0</v>
      </c>
      <c r="BC52" s="192">
        <f>SUM(BC48:BC51)</f>
        <v>0</v>
      </c>
      <c r="BD52" s="192">
        <f>SUM(BD48:BD51)</f>
        <v>0</v>
      </c>
      <c r="BE52" s="192">
        <f>SUM(BE48:BE51)</f>
        <v>0</v>
      </c>
    </row>
    <row r="53" spans="1:104" x14ac:dyDescent="0.2">
      <c r="A53" s="163" t="s">
        <v>72</v>
      </c>
      <c r="B53" s="164" t="s">
        <v>134</v>
      </c>
      <c r="C53" s="165" t="s">
        <v>135</v>
      </c>
      <c r="D53" s="166"/>
      <c r="E53" s="167"/>
      <c r="F53" s="167"/>
      <c r="G53" s="168"/>
      <c r="H53" s="169"/>
      <c r="I53" s="169"/>
      <c r="O53" s="170">
        <v>1</v>
      </c>
    </row>
    <row r="54" spans="1:104" x14ac:dyDescent="0.2">
      <c r="A54" s="171">
        <v>12</v>
      </c>
      <c r="B54" s="172" t="s">
        <v>136</v>
      </c>
      <c r="C54" s="173" t="s">
        <v>137</v>
      </c>
      <c r="D54" s="174" t="s">
        <v>84</v>
      </c>
      <c r="E54" s="175">
        <v>32</v>
      </c>
      <c r="F54" s="175">
        <v>0</v>
      </c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0</v>
      </c>
    </row>
    <row r="55" spans="1:104" ht="45" x14ac:dyDescent="0.2">
      <c r="A55" s="178"/>
      <c r="B55" s="179"/>
      <c r="C55" s="225" t="s">
        <v>138</v>
      </c>
      <c r="D55" s="226"/>
      <c r="E55" s="226"/>
      <c r="F55" s="226"/>
      <c r="G55" s="227"/>
      <c r="L55" s="180" t="s">
        <v>138</v>
      </c>
      <c r="O55" s="170">
        <v>3</v>
      </c>
    </row>
    <row r="56" spans="1:104" x14ac:dyDescent="0.2">
      <c r="A56" s="171">
        <v>13</v>
      </c>
      <c r="B56" s="172" t="s">
        <v>139</v>
      </c>
      <c r="C56" s="173" t="s">
        <v>140</v>
      </c>
      <c r="D56" s="174" t="s">
        <v>84</v>
      </c>
      <c r="E56" s="175">
        <v>2</v>
      </c>
      <c r="F56" s="175">
        <v>0</v>
      </c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0</v>
      </c>
    </row>
    <row r="57" spans="1:104" ht="45" x14ac:dyDescent="0.2">
      <c r="A57" s="178"/>
      <c r="B57" s="179"/>
      <c r="C57" s="225" t="s">
        <v>138</v>
      </c>
      <c r="D57" s="226"/>
      <c r="E57" s="226"/>
      <c r="F57" s="226"/>
      <c r="G57" s="227"/>
      <c r="L57" s="180" t="s">
        <v>138</v>
      </c>
      <c r="O57" s="170">
        <v>3</v>
      </c>
    </row>
    <row r="58" spans="1:104" x14ac:dyDescent="0.2">
      <c r="A58" s="185"/>
      <c r="B58" s="186" t="s">
        <v>75</v>
      </c>
      <c r="C58" s="187" t="str">
        <f>CONCATENATE(B53," ",C53)</f>
        <v>8 Trubní vedení</v>
      </c>
      <c r="D58" s="188"/>
      <c r="E58" s="189"/>
      <c r="F58" s="190"/>
      <c r="G58" s="191">
        <f>SUM(G53:G57)</f>
        <v>0</v>
      </c>
      <c r="O58" s="170">
        <v>4</v>
      </c>
      <c r="BA58" s="192">
        <f>SUM(BA53:BA57)</f>
        <v>0</v>
      </c>
      <c r="BB58" s="192">
        <f>SUM(BB53:BB57)</f>
        <v>0</v>
      </c>
      <c r="BC58" s="192">
        <f>SUM(BC53:BC57)</f>
        <v>0</v>
      </c>
      <c r="BD58" s="192">
        <f>SUM(BD53:BD57)</f>
        <v>0</v>
      </c>
      <c r="BE58" s="192">
        <f>SUM(BE53:BE57)</f>
        <v>0</v>
      </c>
    </row>
    <row r="59" spans="1:104" x14ac:dyDescent="0.2">
      <c r="A59" s="163" t="s">
        <v>72</v>
      </c>
      <c r="B59" s="164" t="s">
        <v>141</v>
      </c>
      <c r="C59" s="165" t="s">
        <v>142</v>
      </c>
      <c r="D59" s="166"/>
      <c r="E59" s="167"/>
      <c r="F59" s="167"/>
      <c r="G59" s="168"/>
      <c r="H59" s="169"/>
      <c r="I59" s="169"/>
      <c r="O59" s="170">
        <v>1</v>
      </c>
    </row>
    <row r="60" spans="1:104" x14ac:dyDescent="0.2">
      <c r="A60" s="171">
        <v>14</v>
      </c>
      <c r="B60" s="172" t="s">
        <v>143</v>
      </c>
      <c r="C60" s="173" t="s">
        <v>144</v>
      </c>
      <c r="D60" s="174" t="s">
        <v>84</v>
      </c>
      <c r="E60" s="175">
        <v>32</v>
      </c>
      <c r="F60" s="175">
        <v>0</v>
      </c>
      <c r="G60" s="176">
        <f t="shared" ref="G60:G65" si="0">E60*F60</f>
        <v>0</v>
      </c>
      <c r="O60" s="170">
        <v>2</v>
      </c>
      <c r="AA60" s="146">
        <v>12</v>
      </c>
      <c r="AB60" s="146">
        <v>0</v>
      </c>
      <c r="AC60" s="146">
        <v>2</v>
      </c>
      <c r="AZ60" s="146">
        <v>1</v>
      </c>
      <c r="BA60" s="146">
        <f t="shared" ref="BA60:BA65" si="1">IF(AZ60=1,G60,0)</f>
        <v>0</v>
      </c>
      <c r="BB60" s="146">
        <f t="shared" ref="BB60:BB65" si="2">IF(AZ60=2,G60,0)</f>
        <v>0</v>
      </c>
      <c r="BC60" s="146">
        <f t="shared" ref="BC60:BC65" si="3">IF(AZ60=3,G60,0)</f>
        <v>0</v>
      </c>
      <c r="BD60" s="146">
        <f t="shared" ref="BD60:BD65" si="4">IF(AZ60=4,G60,0)</f>
        <v>0</v>
      </c>
      <c r="BE60" s="146">
        <f t="shared" ref="BE60:BE65" si="5">IF(AZ60=5,G60,0)</f>
        <v>0</v>
      </c>
      <c r="CA60" s="177">
        <v>12</v>
      </c>
      <c r="CB60" s="177">
        <v>0</v>
      </c>
      <c r="CZ60" s="146">
        <v>0</v>
      </c>
    </row>
    <row r="61" spans="1:104" x14ac:dyDescent="0.2">
      <c r="A61" s="171">
        <v>15</v>
      </c>
      <c r="B61" s="172" t="s">
        <v>145</v>
      </c>
      <c r="C61" s="173" t="s">
        <v>146</v>
      </c>
      <c r="D61" s="174" t="s">
        <v>84</v>
      </c>
      <c r="E61" s="175">
        <v>32</v>
      </c>
      <c r="F61" s="175">
        <v>0</v>
      </c>
      <c r="G61" s="176">
        <f t="shared" si="0"/>
        <v>0</v>
      </c>
      <c r="O61" s="170">
        <v>2</v>
      </c>
      <c r="AA61" s="146">
        <v>12</v>
      </c>
      <c r="AB61" s="146">
        <v>0</v>
      </c>
      <c r="AC61" s="146">
        <v>1</v>
      </c>
      <c r="AZ61" s="146">
        <v>1</v>
      </c>
      <c r="BA61" s="146">
        <f t="shared" si="1"/>
        <v>0</v>
      </c>
      <c r="BB61" s="146">
        <f t="shared" si="2"/>
        <v>0</v>
      </c>
      <c r="BC61" s="146">
        <f t="shared" si="3"/>
        <v>0</v>
      </c>
      <c r="BD61" s="146">
        <f t="shared" si="4"/>
        <v>0</v>
      </c>
      <c r="BE61" s="146">
        <f t="shared" si="5"/>
        <v>0</v>
      </c>
      <c r="CA61" s="177">
        <v>12</v>
      </c>
      <c r="CB61" s="177">
        <v>0</v>
      </c>
      <c r="CZ61" s="146">
        <v>0</v>
      </c>
    </row>
    <row r="62" spans="1:104" x14ac:dyDescent="0.2">
      <c r="A62" s="171">
        <v>16</v>
      </c>
      <c r="B62" s="172" t="s">
        <v>147</v>
      </c>
      <c r="C62" s="173" t="s">
        <v>148</v>
      </c>
      <c r="D62" s="174" t="s">
        <v>149</v>
      </c>
      <c r="E62" s="175">
        <v>1</v>
      </c>
      <c r="F62" s="175">
        <v>0</v>
      </c>
      <c r="G62" s="176">
        <f t="shared" si="0"/>
        <v>0</v>
      </c>
      <c r="O62" s="170">
        <v>2</v>
      </c>
      <c r="AA62" s="146">
        <v>12</v>
      </c>
      <c r="AB62" s="146">
        <v>0</v>
      </c>
      <c r="AC62" s="146">
        <v>3</v>
      </c>
      <c r="AZ62" s="146">
        <v>1</v>
      </c>
      <c r="BA62" s="146">
        <f t="shared" si="1"/>
        <v>0</v>
      </c>
      <c r="BB62" s="146">
        <f t="shared" si="2"/>
        <v>0</v>
      </c>
      <c r="BC62" s="146">
        <f t="shared" si="3"/>
        <v>0</v>
      </c>
      <c r="BD62" s="146">
        <f t="shared" si="4"/>
        <v>0</v>
      </c>
      <c r="BE62" s="146">
        <f t="shared" si="5"/>
        <v>0</v>
      </c>
      <c r="CA62" s="177">
        <v>12</v>
      </c>
      <c r="CB62" s="177">
        <v>0</v>
      </c>
      <c r="CZ62" s="146">
        <v>0</v>
      </c>
    </row>
    <row r="63" spans="1:104" x14ac:dyDescent="0.2">
      <c r="A63" s="171">
        <v>17</v>
      </c>
      <c r="B63" s="172" t="s">
        <v>150</v>
      </c>
      <c r="C63" s="173" t="s">
        <v>151</v>
      </c>
      <c r="D63" s="174" t="s">
        <v>84</v>
      </c>
      <c r="E63" s="175">
        <v>32</v>
      </c>
      <c r="F63" s="175">
        <v>0</v>
      </c>
      <c r="G63" s="176">
        <f t="shared" si="0"/>
        <v>0</v>
      </c>
      <c r="O63" s="170">
        <v>2</v>
      </c>
      <c r="AA63" s="146">
        <v>3</v>
      </c>
      <c r="AB63" s="146">
        <v>1</v>
      </c>
      <c r="AC63" s="146" t="s">
        <v>150</v>
      </c>
      <c r="AZ63" s="146">
        <v>1</v>
      </c>
      <c r="BA63" s="146">
        <f t="shared" si="1"/>
        <v>0</v>
      </c>
      <c r="BB63" s="146">
        <f t="shared" si="2"/>
        <v>0</v>
      </c>
      <c r="BC63" s="146">
        <f t="shared" si="3"/>
        <v>0</v>
      </c>
      <c r="BD63" s="146">
        <f t="shared" si="4"/>
        <v>0</v>
      </c>
      <c r="BE63" s="146">
        <f t="shared" si="5"/>
        <v>0</v>
      </c>
      <c r="CA63" s="177">
        <v>3</v>
      </c>
      <c r="CB63" s="177">
        <v>1</v>
      </c>
      <c r="CZ63" s="146">
        <v>4.2999999999999999E-4</v>
      </c>
    </row>
    <row r="64" spans="1:104" x14ac:dyDescent="0.2">
      <c r="A64" s="171">
        <v>18</v>
      </c>
      <c r="B64" s="172" t="s">
        <v>152</v>
      </c>
      <c r="C64" s="173" t="s">
        <v>153</v>
      </c>
      <c r="D64" s="174" t="s">
        <v>84</v>
      </c>
      <c r="E64" s="175">
        <v>2</v>
      </c>
      <c r="F64" s="175">
        <v>0</v>
      </c>
      <c r="G64" s="176">
        <f t="shared" si="0"/>
        <v>0</v>
      </c>
      <c r="O64" s="170">
        <v>2</v>
      </c>
      <c r="AA64" s="146">
        <v>3</v>
      </c>
      <c r="AB64" s="146">
        <v>1</v>
      </c>
      <c r="AC64" s="146" t="s">
        <v>152</v>
      </c>
      <c r="AZ64" s="146">
        <v>1</v>
      </c>
      <c r="BA64" s="146">
        <f t="shared" si="1"/>
        <v>0</v>
      </c>
      <c r="BB64" s="146">
        <f t="shared" si="2"/>
        <v>0</v>
      </c>
      <c r="BC64" s="146">
        <f t="shared" si="3"/>
        <v>0</v>
      </c>
      <c r="BD64" s="146">
        <f t="shared" si="4"/>
        <v>0</v>
      </c>
      <c r="BE64" s="146">
        <f t="shared" si="5"/>
        <v>0</v>
      </c>
      <c r="CA64" s="177">
        <v>3</v>
      </c>
      <c r="CB64" s="177">
        <v>1</v>
      </c>
      <c r="CZ64" s="146">
        <v>5.6999999999999998E-4</v>
      </c>
    </row>
    <row r="65" spans="1:104" x14ac:dyDescent="0.2">
      <c r="A65" s="171">
        <v>19</v>
      </c>
      <c r="B65" s="172" t="s">
        <v>154</v>
      </c>
      <c r="C65" s="173" t="s">
        <v>155</v>
      </c>
      <c r="D65" s="174" t="s">
        <v>156</v>
      </c>
      <c r="E65" s="175">
        <v>3.71516</v>
      </c>
      <c r="F65" s="175">
        <v>0</v>
      </c>
      <c r="G65" s="176">
        <f t="shared" si="0"/>
        <v>0</v>
      </c>
      <c r="O65" s="170">
        <v>2</v>
      </c>
      <c r="AA65" s="146">
        <v>7</v>
      </c>
      <c r="AB65" s="146">
        <v>1</v>
      </c>
      <c r="AC65" s="146">
        <v>2</v>
      </c>
      <c r="AZ65" s="146">
        <v>1</v>
      </c>
      <c r="BA65" s="146">
        <f t="shared" si="1"/>
        <v>0</v>
      </c>
      <c r="BB65" s="146">
        <f t="shared" si="2"/>
        <v>0</v>
      </c>
      <c r="BC65" s="146">
        <f t="shared" si="3"/>
        <v>0</v>
      </c>
      <c r="BD65" s="146">
        <f t="shared" si="4"/>
        <v>0</v>
      </c>
      <c r="BE65" s="146">
        <f t="shared" si="5"/>
        <v>0</v>
      </c>
      <c r="CA65" s="177">
        <v>7</v>
      </c>
      <c r="CB65" s="177">
        <v>1</v>
      </c>
      <c r="CZ65" s="146">
        <v>0</v>
      </c>
    </row>
    <row r="66" spans="1:104" x14ac:dyDescent="0.2">
      <c r="A66" s="185"/>
      <c r="B66" s="186" t="s">
        <v>75</v>
      </c>
      <c r="C66" s="187" t="str">
        <f>CONCATENATE(B59," ",C59)</f>
        <v>87 Potrubí z trub z plastických hmot</v>
      </c>
      <c r="D66" s="188"/>
      <c r="E66" s="189"/>
      <c r="F66" s="190"/>
      <c r="G66" s="191">
        <f>SUM(G59:G65)</f>
        <v>0</v>
      </c>
      <c r="O66" s="170">
        <v>4</v>
      </c>
      <c r="BA66" s="192">
        <f>SUM(BA59:BA65)</f>
        <v>0</v>
      </c>
      <c r="BB66" s="192">
        <f>SUM(BB59:BB65)</f>
        <v>0</v>
      </c>
      <c r="BC66" s="192">
        <f>SUM(BC59:BC65)</f>
        <v>0</v>
      </c>
      <c r="BD66" s="192">
        <f>SUM(BD59:BD65)</f>
        <v>0</v>
      </c>
      <c r="BE66" s="192">
        <f>SUM(BE59:BE65)</f>
        <v>0</v>
      </c>
    </row>
    <row r="67" spans="1:104" x14ac:dyDescent="0.2">
      <c r="A67" s="163" t="s">
        <v>72</v>
      </c>
      <c r="B67" s="164" t="s">
        <v>157</v>
      </c>
      <c r="C67" s="165" t="s">
        <v>158</v>
      </c>
      <c r="D67" s="166"/>
      <c r="E67" s="167"/>
      <c r="F67" s="167"/>
      <c r="G67" s="168"/>
      <c r="H67" s="169"/>
      <c r="I67" s="169"/>
      <c r="O67" s="170">
        <v>1</v>
      </c>
    </row>
    <row r="68" spans="1:104" x14ac:dyDescent="0.2">
      <c r="A68" s="171">
        <v>20</v>
      </c>
      <c r="B68" s="172" t="s">
        <v>159</v>
      </c>
      <c r="C68" s="173" t="s">
        <v>160</v>
      </c>
      <c r="D68" s="174" t="s">
        <v>84</v>
      </c>
      <c r="E68" s="175">
        <v>2</v>
      </c>
      <c r="F68" s="175">
        <v>0</v>
      </c>
      <c r="G68" s="176">
        <f t="shared" ref="G68:G80" si="6">E68*F68</f>
        <v>0</v>
      </c>
      <c r="O68" s="170">
        <v>2</v>
      </c>
      <c r="AA68" s="146">
        <v>1</v>
      </c>
      <c r="AB68" s="146">
        <v>7</v>
      </c>
      <c r="AC68" s="146">
        <v>7</v>
      </c>
      <c r="AZ68" s="146">
        <v>2</v>
      </c>
      <c r="BA68" s="146">
        <f t="shared" ref="BA68:BA80" si="7">IF(AZ68=1,G68,0)</f>
        <v>0</v>
      </c>
      <c r="BB68" s="146">
        <f t="shared" ref="BB68:BB80" si="8">IF(AZ68=2,G68,0)</f>
        <v>0</v>
      </c>
      <c r="BC68" s="146">
        <f t="shared" ref="BC68:BC80" si="9">IF(AZ68=3,G68,0)</f>
        <v>0</v>
      </c>
      <c r="BD68" s="146">
        <f t="shared" ref="BD68:BD80" si="10">IF(AZ68=4,G68,0)</f>
        <v>0</v>
      </c>
      <c r="BE68" s="146">
        <f t="shared" ref="BE68:BE80" si="11">IF(AZ68=5,G68,0)</f>
        <v>0</v>
      </c>
      <c r="CA68" s="177">
        <v>1</v>
      </c>
      <c r="CB68" s="177">
        <v>7</v>
      </c>
      <c r="CZ68" s="146">
        <v>4.2900000000000004E-3</v>
      </c>
    </row>
    <row r="69" spans="1:104" x14ac:dyDescent="0.2">
      <c r="A69" s="171">
        <v>21</v>
      </c>
      <c r="B69" s="172" t="s">
        <v>161</v>
      </c>
      <c r="C69" s="173" t="s">
        <v>162</v>
      </c>
      <c r="D69" s="174" t="s">
        <v>84</v>
      </c>
      <c r="E69" s="175">
        <v>32</v>
      </c>
      <c r="F69" s="175">
        <v>0</v>
      </c>
      <c r="G69" s="176">
        <f t="shared" si="6"/>
        <v>0</v>
      </c>
      <c r="O69" s="170">
        <v>2</v>
      </c>
      <c r="AA69" s="146">
        <v>1</v>
      </c>
      <c r="AB69" s="146">
        <v>7</v>
      </c>
      <c r="AC69" s="146">
        <v>7</v>
      </c>
      <c r="AZ69" s="146">
        <v>2</v>
      </c>
      <c r="BA69" s="146">
        <f t="shared" si="7"/>
        <v>0</v>
      </c>
      <c r="BB69" s="146">
        <f t="shared" si="8"/>
        <v>0</v>
      </c>
      <c r="BC69" s="146">
        <f t="shared" si="9"/>
        <v>0</v>
      </c>
      <c r="BD69" s="146">
        <f t="shared" si="10"/>
        <v>0</v>
      </c>
      <c r="BE69" s="146">
        <f t="shared" si="11"/>
        <v>0</v>
      </c>
      <c r="CA69" s="177">
        <v>1</v>
      </c>
      <c r="CB69" s="177">
        <v>7</v>
      </c>
      <c r="CZ69" s="146">
        <v>0</v>
      </c>
    </row>
    <row r="70" spans="1:104" ht="22.5" x14ac:dyDescent="0.2">
      <c r="A70" s="171">
        <v>22</v>
      </c>
      <c r="B70" s="172" t="s">
        <v>163</v>
      </c>
      <c r="C70" s="173" t="s">
        <v>164</v>
      </c>
      <c r="D70" s="174" t="s">
        <v>149</v>
      </c>
      <c r="E70" s="175">
        <v>1</v>
      </c>
      <c r="F70" s="175">
        <v>0</v>
      </c>
      <c r="G70" s="176">
        <f t="shared" si="6"/>
        <v>0</v>
      </c>
      <c r="O70" s="170">
        <v>2</v>
      </c>
      <c r="AA70" s="146">
        <v>1</v>
      </c>
      <c r="AB70" s="146">
        <v>7</v>
      </c>
      <c r="AC70" s="146">
        <v>7</v>
      </c>
      <c r="AZ70" s="146">
        <v>2</v>
      </c>
      <c r="BA70" s="146">
        <f t="shared" si="7"/>
        <v>0</v>
      </c>
      <c r="BB70" s="146">
        <f t="shared" si="8"/>
        <v>0</v>
      </c>
      <c r="BC70" s="146">
        <f t="shared" si="9"/>
        <v>0</v>
      </c>
      <c r="BD70" s="146">
        <f t="shared" si="10"/>
        <v>0</v>
      </c>
      <c r="BE70" s="146">
        <f t="shared" si="11"/>
        <v>0</v>
      </c>
      <c r="CA70" s="177">
        <v>1</v>
      </c>
      <c r="CB70" s="177">
        <v>7</v>
      </c>
      <c r="CZ70" s="146">
        <v>3.8999999999999999E-4</v>
      </c>
    </row>
    <row r="71" spans="1:104" x14ac:dyDescent="0.2">
      <c r="A71" s="171">
        <v>23</v>
      </c>
      <c r="B71" s="172" t="s">
        <v>165</v>
      </c>
      <c r="C71" s="173" t="s">
        <v>166</v>
      </c>
      <c r="D71" s="174" t="s">
        <v>149</v>
      </c>
      <c r="E71" s="175">
        <v>1</v>
      </c>
      <c r="F71" s="175">
        <v>0</v>
      </c>
      <c r="G71" s="176">
        <f t="shared" si="6"/>
        <v>0</v>
      </c>
      <c r="O71" s="170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 t="shared" si="7"/>
        <v>0</v>
      </c>
      <c r="BB71" s="146">
        <f t="shared" si="8"/>
        <v>0</v>
      </c>
      <c r="BC71" s="146">
        <f t="shared" si="9"/>
        <v>0</v>
      </c>
      <c r="BD71" s="146">
        <f t="shared" si="10"/>
        <v>0</v>
      </c>
      <c r="BE71" s="146">
        <f t="shared" si="11"/>
        <v>0</v>
      </c>
      <c r="CA71" s="177">
        <v>1</v>
      </c>
      <c r="CB71" s="177">
        <v>7</v>
      </c>
      <c r="CZ71" s="146">
        <v>6.1500000000000001E-3</v>
      </c>
    </row>
    <row r="72" spans="1:104" x14ac:dyDescent="0.2">
      <c r="A72" s="171">
        <v>24</v>
      </c>
      <c r="B72" s="172" t="s">
        <v>167</v>
      </c>
      <c r="C72" s="173" t="s">
        <v>168</v>
      </c>
      <c r="D72" s="174" t="s">
        <v>149</v>
      </c>
      <c r="E72" s="175">
        <v>1</v>
      </c>
      <c r="F72" s="175">
        <v>0</v>
      </c>
      <c r="G72" s="176">
        <f t="shared" si="6"/>
        <v>0</v>
      </c>
      <c r="O72" s="170">
        <v>2</v>
      </c>
      <c r="AA72" s="146">
        <v>1</v>
      </c>
      <c r="AB72" s="146">
        <v>7</v>
      </c>
      <c r="AC72" s="146">
        <v>7</v>
      </c>
      <c r="AZ72" s="146">
        <v>2</v>
      </c>
      <c r="BA72" s="146">
        <f t="shared" si="7"/>
        <v>0</v>
      </c>
      <c r="BB72" s="146">
        <f t="shared" si="8"/>
        <v>0</v>
      </c>
      <c r="BC72" s="146">
        <f t="shared" si="9"/>
        <v>0</v>
      </c>
      <c r="BD72" s="146">
        <f t="shared" si="10"/>
        <v>0</v>
      </c>
      <c r="BE72" s="146">
        <f t="shared" si="11"/>
        <v>0</v>
      </c>
      <c r="CA72" s="177">
        <v>1</v>
      </c>
      <c r="CB72" s="177">
        <v>7</v>
      </c>
      <c r="CZ72" s="146">
        <v>2.7E-4</v>
      </c>
    </row>
    <row r="73" spans="1:104" x14ac:dyDescent="0.2">
      <c r="A73" s="171">
        <v>25</v>
      </c>
      <c r="B73" s="172" t="s">
        <v>169</v>
      </c>
      <c r="C73" s="173" t="s">
        <v>170</v>
      </c>
      <c r="D73" s="174" t="s">
        <v>149</v>
      </c>
      <c r="E73" s="175">
        <v>1</v>
      </c>
      <c r="F73" s="175">
        <v>0</v>
      </c>
      <c r="G73" s="176">
        <f t="shared" si="6"/>
        <v>0</v>
      </c>
      <c r="O73" s="170">
        <v>2</v>
      </c>
      <c r="AA73" s="146">
        <v>12</v>
      </c>
      <c r="AB73" s="146">
        <v>0</v>
      </c>
      <c r="AC73" s="146">
        <v>4</v>
      </c>
      <c r="AZ73" s="146">
        <v>2</v>
      </c>
      <c r="BA73" s="146">
        <f t="shared" si="7"/>
        <v>0</v>
      </c>
      <c r="BB73" s="146">
        <f t="shared" si="8"/>
        <v>0</v>
      </c>
      <c r="BC73" s="146">
        <f t="shared" si="9"/>
        <v>0</v>
      </c>
      <c r="BD73" s="146">
        <f t="shared" si="10"/>
        <v>0</v>
      </c>
      <c r="BE73" s="146">
        <f t="shared" si="11"/>
        <v>0</v>
      </c>
      <c r="CA73" s="177">
        <v>12</v>
      </c>
      <c r="CB73" s="177">
        <v>0</v>
      </c>
      <c r="CZ73" s="146">
        <v>0</v>
      </c>
    </row>
    <row r="74" spans="1:104" x14ac:dyDescent="0.2">
      <c r="A74" s="171">
        <v>26</v>
      </c>
      <c r="B74" s="172" t="s">
        <v>171</v>
      </c>
      <c r="C74" s="173" t="s">
        <v>172</v>
      </c>
      <c r="D74" s="174" t="s">
        <v>149</v>
      </c>
      <c r="E74" s="175">
        <v>1</v>
      </c>
      <c r="F74" s="175">
        <v>0</v>
      </c>
      <c r="G74" s="176">
        <f t="shared" si="6"/>
        <v>0</v>
      </c>
      <c r="O74" s="170">
        <v>2</v>
      </c>
      <c r="AA74" s="146">
        <v>12</v>
      </c>
      <c r="AB74" s="146">
        <v>0</v>
      </c>
      <c r="AC74" s="146">
        <v>33</v>
      </c>
      <c r="AZ74" s="146">
        <v>2</v>
      </c>
      <c r="BA74" s="146">
        <f t="shared" si="7"/>
        <v>0</v>
      </c>
      <c r="BB74" s="146">
        <f t="shared" si="8"/>
        <v>0</v>
      </c>
      <c r="BC74" s="146">
        <f t="shared" si="9"/>
        <v>0</v>
      </c>
      <c r="BD74" s="146">
        <f t="shared" si="10"/>
        <v>0</v>
      </c>
      <c r="BE74" s="146">
        <f t="shared" si="11"/>
        <v>0</v>
      </c>
      <c r="CA74" s="177">
        <v>12</v>
      </c>
      <c r="CB74" s="177">
        <v>0</v>
      </c>
      <c r="CZ74" s="146">
        <v>0</v>
      </c>
    </row>
    <row r="75" spans="1:104" x14ac:dyDescent="0.2">
      <c r="A75" s="171">
        <v>27</v>
      </c>
      <c r="B75" s="172" t="s">
        <v>173</v>
      </c>
      <c r="C75" s="173" t="s">
        <v>174</v>
      </c>
      <c r="D75" s="174" t="s">
        <v>149</v>
      </c>
      <c r="E75" s="175">
        <v>1</v>
      </c>
      <c r="F75" s="175">
        <v>0</v>
      </c>
      <c r="G75" s="176">
        <f t="shared" si="6"/>
        <v>0</v>
      </c>
      <c r="O75" s="170">
        <v>2</v>
      </c>
      <c r="AA75" s="146">
        <v>12</v>
      </c>
      <c r="AB75" s="146">
        <v>0</v>
      </c>
      <c r="AC75" s="146">
        <v>5</v>
      </c>
      <c r="AZ75" s="146">
        <v>2</v>
      </c>
      <c r="BA75" s="146">
        <f t="shared" si="7"/>
        <v>0</v>
      </c>
      <c r="BB75" s="146">
        <f t="shared" si="8"/>
        <v>0</v>
      </c>
      <c r="BC75" s="146">
        <f t="shared" si="9"/>
        <v>0</v>
      </c>
      <c r="BD75" s="146">
        <f t="shared" si="10"/>
        <v>0</v>
      </c>
      <c r="BE75" s="146">
        <f t="shared" si="11"/>
        <v>0</v>
      </c>
      <c r="CA75" s="177">
        <v>12</v>
      </c>
      <c r="CB75" s="177">
        <v>0</v>
      </c>
      <c r="CZ75" s="146">
        <v>1E-3</v>
      </c>
    </row>
    <row r="76" spans="1:104" x14ac:dyDescent="0.2">
      <c r="A76" s="171">
        <v>28</v>
      </c>
      <c r="B76" s="172" t="s">
        <v>175</v>
      </c>
      <c r="C76" s="173" t="s">
        <v>176</v>
      </c>
      <c r="D76" s="174" t="s">
        <v>149</v>
      </c>
      <c r="E76" s="175">
        <v>1</v>
      </c>
      <c r="F76" s="175">
        <v>0</v>
      </c>
      <c r="G76" s="176">
        <f t="shared" si="6"/>
        <v>0</v>
      </c>
      <c r="O76" s="170">
        <v>2</v>
      </c>
      <c r="AA76" s="146">
        <v>12</v>
      </c>
      <c r="AB76" s="146">
        <v>0</v>
      </c>
      <c r="AC76" s="146">
        <v>32</v>
      </c>
      <c r="AZ76" s="146">
        <v>2</v>
      </c>
      <c r="BA76" s="146">
        <f t="shared" si="7"/>
        <v>0</v>
      </c>
      <c r="BB76" s="146">
        <f t="shared" si="8"/>
        <v>0</v>
      </c>
      <c r="BC76" s="146">
        <f t="shared" si="9"/>
        <v>0</v>
      </c>
      <c r="BD76" s="146">
        <f t="shared" si="10"/>
        <v>0</v>
      </c>
      <c r="BE76" s="146">
        <f t="shared" si="11"/>
        <v>0</v>
      </c>
      <c r="CA76" s="177">
        <v>12</v>
      </c>
      <c r="CB76" s="177">
        <v>0</v>
      </c>
      <c r="CZ76" s="146">
        <v>0</v>
      </c>
    </row>
    <row r="77" spans="1:104" x14ac:dyDescent="0.2">
      <c r="A77" s="171">
        <v>29</v>
      </c>
      <c r="B77" s="172" t="s">
        <v>177</v>
      </c>
      <c r="C77" s="173" t="s">
        <v>178</v>
      </c>
      <c r="D77" s="174" t="s">
        <v>84</v>
      </c>
      <c r="E77" s="175">
        <v>1</v>
      </c>
      <c r="F77" s="175">
        <v>0</v>
      </c>
      <c r="G77" s="176">
        <f t="shared" si="6"/>
        <v>0</v>
      </c>
      <c r="O77" s="170">
        <v>2</v>
      </c>
      <c r="AA77" s="146">
        <v>3</v>
      </c>
      <c r="AB77" s="146">
        <v>7</v>
      </c>
      <c r="AC77" s="146" t="s">
        <v>177</v>
      </c>
      <c r="AZ77" s="146">
        <v>2</v>
      </c>
      <c r="BA77" s="146">
        <f t="shared" si="7"/>
        <v>0</v>
      </c>
      <c r="BB77" s="146">
        <f t="shared" si="8"/>
        <v>0</v>
      </c>
      <c r="BC77" s="146">
        <f t="shared" si="9"/>
        <v>0</v>
      </c>
      <c r="BD77" s="146">
        <f t="shared" si="10"/>
        <v>0</v>
      </c>
      <c r="BE77" s="146">
        <f t="shared" si="11"/>
        <v>0</v>
      </c>
      <c r="CA77" s="177">
        <v>3</v>
      </c>
      <c r="CB77" s="177">
        <v>7</v>
      </c>
      <c r="CZ77" s="146">
        <v>1.75E-3</v>
      </c>
    </row>
    <row r="78" spans="1:104" x14ac:dyDescent="0.2">
      <c r="A78" s="171">
        <v>30</v>
      </c>
      <c r="B78" s="172" t="s">
        <v>179</v>
      </c>
      <c r="C78" s="173" t="s">
        <v>180</v>
      </c>
      <c r="D78" s="174" t="s">
        <v>149</v>
      </c>
      <c r="E78" s="175">
        <v>1</v>
      </c>
      <c r="F78" s="175">
        <v>0</v>
      </c>
      <c r="G78" s="176">
        <f t="shared" si="6"/>
        <v>0</v>
      </c>
      <c r="O78" s="170">
        <v>2</v>
      </c>
      <c r="AA78" s="146">
        <v>3</v>
      </c>
      <c r="AB78" s="146">
        <v>7</v>
      </c>
      <c r="AC78" s="146" t="s">
        <v>179</v>
      </c>
      <c r="AZ78" s="146">
        <v>2</v>
      </c>
      <c r="BA78" s="146">
        <f t="shared" si="7"/>
        <v>0</v>
      </c>
      <c r="BB78" s="146">
        <f t="shared" si="8"/>
        <v>0</v>
      </c>
      <c r="BC78" s="146">
        <f t="shared" si="9"/>
        <v>0</v>
      </c>
      <c r="BD78" s="146">
        <f t="shared" si="10"/>
        <v>0</v>
      </c>
      <c r="BE78" s="146">
        <f t="shared" si="11"/>
        <v>0</v>
      </c>
      <c r="CA78" s="177">
        <v>3</v>
      </c>
      <c r="CB78" s="177">
        <v>7</v>
      </c>
      <c r="CZ78" s="146">
        <v>0</v>
      </c>
    </row>
    <row r="79" spans="1:104" x14ac:dyDescent="0.2">
      <c r="A79" s="171">
        <v>31</v>
      </c>
      <c r="B79" s="172" t="s">
        <v>181</v>
      </c>
      <c r="C79" s="173" t="s">
        <v>182</v>
      </c>
      <c r="D79" s="174" t="s">
        <v>149</v>
      </c>
      <c r="E79" s="175">
        <v>1</v>
      </c>
      <c r="F79" s="175">
        <v>0</v>
      </c>
      <c r="G79" s="176">
        <f t="shared" si="6"/>
        <v>0</v>
      </c>
      <c r="O79" s="170">
        <v>2</v>
      </c>
      <c r="AA79" s="146">
        <v>3</v>
      </c>
      <c r="AB79" s="146">
        <v>7</v>
      </c>
      <c r="AC79" s="146" t="s">
        <v>181</v>
      </c>
      <c r="AZ79" s="146">
        <v>2</v>
      </c>
      <c r="BA79" s="146">
        <f t="shared" si="7"/>
        <v>0</v>
      </c>
      <c r="BB79" s="146">
        <f t="shared" si="8"/>
        <v>0</v>
      </c>
      <c r="BC79" s="146">
        <f t="shared" si="9"/>
        <v>0</v>
      </c>
      <c r="BD79" s="146">
        <f t="shared" si="10"/>
        <v>0</v>
      </c>
      <c r="BE79" s="146">
        <f t="shared" si="11"/>
        <v>0</v>
      </c>
      <c r="CA79" s="177">
        <v>3</v>
      </c>
      <c r="CB79" s="177">
        <v>7</v>
      </c>
      <c r="CZ79" s="146">
        <v>1.5E-3</v>
      </c>
    </row>
    <row r="80" spans="1:104" x14ac:dyDescent="0.2">
      <c r="A80" s="171">
        <v>32</v>
      </c>
      <c r="B80" s="172" t="s">
        <v>183</v>
      </c>
      <c r="C80" s="173" t="s">
        <v>184</v>
      </c>
      <c r="D80" s="174" t="s">
        <v>156</v>
      </c>
      <c r="E80" s="175">
        <v>1.9640000000000001E-2</v>
      </c>
      <c r="F80" s="175">
        <v>0</v>
      </c>
      <c r="G80" s="176">
        <f t="shared" si="6"/>
        <v>0</v>
      </c>
      <c r="O80" s="170">
        <v>2</v>
      </c>
      <c r="AA80" s="146">
        <v>7</v>
      </c>
      <c r="AB80" s="146">
        <v>1001</v>
      </c>
      <c r="AC80" s="146">
        <v>5</v>
      </c>
      <c r="AZ80" s="146">
        <v>2</v>
      </c>
      <c r="BA80" s="146">
        <f t="shared" si="7"/>
        <v>0</v>
      </c>
      <c r="BB80" s="146">
        <f t="shared" si="8"/>
        <v>0</v>
      </c>
      <c r="BC80" s="146">
        <f t="shared" si="9"/>
        <v>0</v>
      </c>
      <c r="BD80" s="146">
        <f t="shared" si="10"/>
        <v>0</v>
      </c>
      <c r="BE80" s="146">
        <f t="shared" si="11"/>
        <v>0</v>
      </c>
      <c r="CA80" s="177">
        <v>7</v>
      </c>
      <c r="CB80" s="177">
        <v>1001</v>
      </c>
      <c r="CZ80" s="146">
        <v>0</v>
      </c>
    </row>
    <row r="81" spans="1:104" x14ac:dyDescent="0.2">
      <c r="A81" s="185"/>
      <c r="B81" s="186" t="s">
        <v>75</v>
      </c>
      <c r="C81" s="187" t="str">
        <f>CONCATENATE(B67," ",C67)</f>
        <v>723 Vnitřní plynovod</v>
      </c>
      <c r="D81" s="188"/>
      <c r="E81" s="189"/>
      <c r="F81" s="190"/>
      <c r="G81" s="191">
        <f>SUM(G67:G80)</f>
        <v>0</v>
      </c>
      <c r="O81" s="170">
        <v>4</v>
      </c>
      <c r="BA81" s="192">
        <f>SUM(BA67:BA80)</f>
        <v>0</v>
      </c>
      <c r="BB81" s="192">
        <f>SUM(BB67:BB80)</f>
        <v>0</v>
      </c>
      <c r="BC81" s="192">
        <f>SUM(BC67:BC80)</f>
        <v>0</v>
      </c>
      <c r="BD81" s="192">
        <f>SUM(BD67:BD80)</f>
        <v>0</v>
      </c>
      <c r="BE81" s="192">
        <f>SUM(BE67:BE80)</f>
        <v>0</v>
      </c>
    </row>
    <row r="82" spans="1:104" x14ac:dyDescent="0.2">
      <c r="A82" s="163" t="s">
        <v>72</v>
      </c>
      <c r="B82" s="164" t="s">
        <v>185</v>
      </c>
      <c r="C82" s="165" t="s">
        <v>186</v>
      </c>
      <c r="D82" s="166"/>
      <c r="E82" s="167"/>
      <c r="F82" s="167"/>
      <c r="G82" s="168"/>
      <c r="H82" s="169"/>
      <c r="I82" s="169"/>
      <c r="O82" s="170">
        <v>1</v>
      </c>
    </row>
    <row r="83" spans="1:104" x14ac:dyDescent="0.2">
      <c r="A83" s="171">
        <v>33</v>
      </c>
      <c r="B83" s="172" t="s">
        <v>187</v>
      </c>
      <c r="C83" s="173" t="s">
        <v>188</v>
      </c>
      <c r="D83" s="174" t="s">
        <v>84</v>
      </c>
      <c r="E83" s="175">
        <v>32</v>
      </c>
      <c r="F83" s="175">
        <v>0</v>
      </c>
      <c r="G83" s="176">
        <f>E83*F83</f>
        <v>0</v>
      </c>
      <c r="O83" s="170">
        <v>2</v>
      </c>
      <c r="AA83" s="146">
        <v>1</v>
      </c>
      <c r="AB83" s="146">
        <v>9</v>
      </c>
      <c r="AC83" s="146">
        <v>9</v>
      </c>
      <c r="AZ83" s="146">
        <v>4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9</v>
      </c>
      <c r="CZ83" s="146">
        <v>0</v>
      </c>
    </row>
    <row r="84" spans="1:104" x14ac:dyDescent="0.2">
      <c r="A84" s="178"/>
      <c r="B84" s="179"/>
      <c r="C84" s="225" t="s">
        <v>189</v>
      </c>
      <c r="D84" s="226"/>
      <c r="E84" s="226"/>
      <c r="F84" s="226"/>
      <c r="G84" s="227"/>
      <c r="L84" s="180" t="s">
        <v>189</v>
      </c>
      <c r="O84" s="170">
        <v>3</v>
      </c>
    </row>
    <row r="85" spans="1:104" x14ac:dyDescent="0.2">
      <c r="A85" s="185"/>
      <c r="B85" s="186" t="s">
        <v>75</v>
      </c>
      <c r="C85" s="187" t="str">
        <f>CONCATENATE(B82," ",C82)</f>
        <v>M23 Montáže potrubí</v>
      </c>
      <c r="D85" s="188"/>
      <c r="E85" s="189"/>
      <c r="F85" s="190"/>
      <c r="G85" s="191">
        <f>SUM(G82:G84)</f>
        <v>0</v>
      </c>
      <c r="O85" s="170">
        <v>4</v>
      </c>
      <c r="BA85" s="192">
        <f>SUM(BA82:BA84)</f>
        <v>0</v>
      </c>
      <c r="BB85" s="192">
        <f>SUM(BB82:BB84)</f>
        <v>0</v>
      </c>
      <c r="BC85" s="192">
        <f>SUM(BC82:BC84)</f>
        <v>0</v>
      </c>
      <c r="BD85" s="192">
        <f>SUM(BD82:BD84)</f>
        <v>0</v>
      </c>
      <c r="BE85" s="192">
        <f>SUM(BE82:BE84)</f>
        <v>0</v>
      </c>
    </row>
    <row r="86" spans="1:104" x14ac:dyDescent="0.2">
      <c r="A86" s="163" t="s">
        <v>72</v>
      </c>
      <c r="B86" s="164" t="s">
        <v>190</v>
      </c>
      <c r="C86" s="165" t="s">
        <v>191</v>
      </c>
      <c r="D86" s="166"/>
      <c r="E86" s="167"/>
      <c r="F86" s="167"/>
      <c r="G86" s="168"/>
      <c r="H86" s="169"/>
      <c r="I86" s="169"/>
      <c r="O86" s="170">
        <v>1</v>
      </c>
    </row>
    <row r="87" spans="1:104" x14ac:dyDescent="0.2">
      <c r="A87" s="171">
        <v>34</v>
      </c>
      <c r="B87" s="172" t="s">
        <v>192</v>
      </c>
      <c r="C87" s="173" t="s">
        <v>193</v>
      </c>
      <c r="D87" s="174" t="s">
        <v>156</v>
      </c>
      <c r="E87" s="175">
        <v>2.8000000000000001E-2</v>
      </c>
      <c r="F87" s="175">
        <v>0</v>
      </c>
      <c r="G87" s="176">
        <f t="shared" ref="G87:G94" si="12">E87*F87</f>
        <v>0</v>
      </c>
      <c r="O87" s="170">
        <v>2</v>
      </c>
      <c r="AA87" s="146">
        <v>8</v>
      </c>
      <c r="AB87" s="146">
        <v>1</v>
      </c>
      <c r="AC87" s="146">
        <v>3</v>
      </c>
      <c r="AZ87" s="146">
        <v>1</v>
      </c>
      <c r="BA87" s="146">
        <f t="shared" ref="BA87:BA94" si="13">IF(AZ87=1,G87,0)</f>
        <v>0</v>
      </c>
      <c r="BB87" s="146">
        <f t="shared" ref="BB87:BB94" si="14">IF(AZ87=2,G87,0)</f>
        <v>0</v>
      </c>
      <c r="BC87" s="146">
        <f t="shared" ref="BC87:BC94" si="15">IF(AZ87=3,G87,0)</f>
        <v>0</v>
      </c>
      <c r="BD87" s="146">
        <f t="shared" ref="BD87:BD94" si="16">IF(AZ87=4,G87,0)</f>
        <v>0</v>
      </c>
      <c r="BE87" s="146">
        <f t="shared" ref="BE87:BE94" si="17">IF(AZ87=5,G87,0)</f>
        <v>0</v>
      </c>
      <c r="CA87" s="177">
        <v>8</v>
      </c>
      <c r="CB87" s="177">
        <v>1</v>
      </c>
      <c r="CZ87" s="146">
        <v>0</v>
      </c>
    </row>
    <row r="88" spans="1:104" x14ac:dyDescent="0.2">
      <c r="A88" s="171">
        <v>35</v>
      </c>
      <c r="B88" s="172" t="s">
        <v>194</v>
      </c>
      <c r="C88" s="173" t="s">
        <v>195</v>
      </c>
      <c r="D88" s="174" t="s">
        <v>156</v>
      </c>
      <c r="E88" s="175">
        <v>2.8000000000000001E-2</v>
      </c>
      <c r="F88" s="175">
        <v>0</v>
      </c>
      <c r="G88" s="176">
        <f t="shared" si="12"/>
        <v>0</v>
      </c>
      <c r="O88" s="170">
        <v>2</v>
      </c>
      <c r="AA88" s="146">
        <v>8</v>
      </c>
      <c r="AB88" s="146">
        <v>1</v>
      </c>
      <c r="AC88" s="146">
        <v>3</v>
      </c>
      <c r="AZ88" s="146">
        <v>1</v>
      </c>
      <c r="BA88" s="146">
        <f t="shared" si="13"/>
        <v>0</v>
      </c>
      <c r="BB88" s="146">
        <f t="shared" si="14"/>
        <v>0</v>
      </c>
      <c r="BC88" s="146">
        <f t="shared" si="15"/>
        <v>0</v>
      </c>
      <c r="BD88" s="146">
        <f t="shared" si="16"/>
        <v>0</v>
      </c>
      <c r="BE88" s="146">
        <f t="shared" si="17"/>
        <v>0</v>
      </c>
      <c r="CA88" s="177">
        <v>8</v>
      </c>
      <c r="CB88" s="177">
        <v>1</v>
      </c>
      <c r="CZ88" s="146">
        <v>0</v>
      </c>
    </row>
    <row r="89" spans="1:104" x14ac:dyDescent="0.2">
      <c r="A89" s="171">
        <v>36</v>
      </c>
      <c r="B89" s="172" t="s">
        <v>196</v>
      </c>
      <c r="C89" s="173" t="s">
        <v>197</v>
      </c>
      <c r="D89" s="174" t="s">
        <v>156</v>
      </c>
      <c r="E89" s="175">
        <v>0.53200000000000003</v>
      </c>
      <c r="F89" s="175">
        <v>0</v>
      </c>
      <c r="G89" s="176">
        <f t="shared" si="12"/>
        <v>0</v>
      </c>
      <c r="O89" s="170">
        <v>2</v>
      </c>
      <c r="AA89" s="146">
        <v>8</v>
      </c>
      <c r="AB89" s="146">
        <v>1</v>
      </c>
      <c r="AC89" s="146">
        <v>3</v>
      </c>
      <c r="AZ89" s="146">
        <v>1</v>
      </c>
      <c r="BA89" s="146">
        <f t="shared" si="13"/>
        <v>0</v>
      </c>
      <c r="BB89" s="146">
        <f t="shared" si="14"/>
        <v>0</v>
      </c>
      <c r="BC89" s="146">
        <f t="shared" si="15"/>
        <v>0</v>
      </c>
      <c r="BD89" s="146">
        <f t="shared" si="16"/>
        <v>0</v>
      </c>
      <c r="BE89" s="146">
        <f t="shared" si="17"/>
        <v>0</v>
      </c>
      <c r="CA89" s="177">
        <v>8</v>
      </c>
      <c r="CB89" s="177">
        <v>1</v>
      </c>
      <c r="CZ89" s="146">
        <v>0</v>
      </c>
    </row>
    <row r="90" spans="1:104" x14ac:dyDescent="0.2">
      <c r="A90" s="171">
        <v>37</v>
      </c>
      <c r="B90" s="172" t="s">
        <v>198</v>
      </c>
      <c r="C90" s="173" t="s">
        <v>199</v>
      </c>
      <c r="D90" s="174" t="s">
        <v>156</v>
      </c>
      <c r="E90" s="175">
        <v>2.8000000000000001E-2</v>
      </c>
      <c r="F90" s="175">
        <v>0</v>
      </c>
      <c r="G90" s="176">
        <f t="shared" si="12"/>
        <v>0</v>
      </c>
      <c r="O90" s="170">
        <v>2</v>
      </c>
      <c r="AA90" s="146">
        <v>8</v>
      </c>
      <c r="AB90" s="146">
        <v>1</v>
      </c>
      <c r="AC90" s="146">
        <v>3</v>
      </c>
      <c r="AZ90" s="146">
        <v>1</v>
      </c>
      <c r="BA90" s="146">
        <f t="shared" si="13"/>
        <v>0</v>
      </c>
      <c r="BB90" s="146">
        <f t="shared" si="14"/>
        <v>0</v>
      </c>
      <c r="BC90" s="146">
        <f t="shared" si="15"/>
        <v>0</v>
      </c>
      <c r="BD90" s="146">
        <f t="shared" si="16"/>
        <v>0</v>
      </c>
      <c r="BE90" s="146">
        <f t="shared" si="17"/>
        <v>0</v>
      </c>
      <c r="CA90" s="177">
        <v>8</v>
      </c>
      <c r="CB90" s="177">
        <v>1</v>
      </c>
      <c r="CZ90" s="146">
        <v>0</v>
      </c>
    </row>
    <row r="91" spans="1:104" x14ac:dyDescent="0.2">
      <c r="A91" s="171">
        <v>38</v>
      </c>
      <c r="B91" s="172" t="s">
        <v>200</v>
      </c>
      <c r="C91" s="173" t="s">
        <v>201</v>
      </c>
      <c r="D91" s="174" t="s">
        <v>156</v>
      </c>
      <c r="E91" s="175">
        <v>2.8000000000000001E-2</v>
      </c>
      <c r="F91" s="175">
        <v>0</v>
      </c>
      <c r="G91" s="176">
        <f t="shared" si="12"/>
        <v>0</v>
      </c>
      <c r="O91" s="170">
        <v>2</v>
      </c>
      <c r="AA91" s="146">
        <v>8</v>
      </c>
      <c r="AB91" s="146">
        <v>0</v>
      </c>
      <c r="AC91" s="146">
        <v>3</v>
      </c>
      <c r="AZ91" s="146">
        <v>1</v>
      </c>
      <c r="BA91" s="146">
        <f t="shared" si="13"/>
        <v>0</v>
      </c>
      <c r="BB91" s="146">
        <f t="shared" si="14"/>
        <v>0</v>
      </c>
      <c r="BC91" s="146">
        <f t="shared" si="15"/>
        <v>0</v>
      </c>
      <c r="BD91" s="146">
        <f t="shared" si="16"/>
        <v>0</v>
      </c>
      <c r="BE91" s="146">
        <f t="shared" si="17"/>
        <v>0</v>
      </c>
      <c r="CA91" s="177">
        <v>8</v>
      </c>
      <c r="CB91" s="177">
        <v>0</v>
      </c>
      <c r="CZ91" s="146">
        <v>0</v>
      </c>
    </row>
    <row r="92" spans="1:104" x14ac:dyDescent="0.2">
      <c r="A92" s="171">
        <v>39</v>
      </c>
      <c r="B92" s="172" t="s">
        <v>202</v>
      </c>
      <c r="C92" s="173" t="s">
        <v>203</v>
      </c>
      <c r="D92" s="174" t="s">
        <v>156</v>
      </c>
      <c r="E92" s="175">
        <v>0.67200000000000004</v>
      </c>
      <c r="F92" s="175">
        <v>0</v>
      </c>
      <c r="G92" s="176">
        <f t="shared" si="12"/>
        <v>0</v>
      </c>
      <c r="O92" s="170">
        <v>2</v>
      </c>
      <c r="AA92" s="146">
        <v>8</v>
      </c>
      <c r="AB92" s="146">
        <v>0</v>
      </c>
      <c r="AC92" s="146">
        <v>3</v>
      </c>
      <c r="AZ92" s="146">
        <v>1</v>
      </c>
      <c r="BA92" s="146">
        <f t="shared" si="13"/>
        <v>0</v>
      </c>
      <c r="BB92" s="146">
        <f t="shared" si="14"/>
        <v>0</v>
      </c>
      <c r="BC92" s="146">
        <f t="shared" si="15"/>
        <v>0</v>
      </c>
      <c r="BD92" s="146">
        <f t="shared" si="16"/>
        <v>0</v>
      </c>
      <c r="BE92" s="146">
        <f t="shared" si="17"/>
        <v>0</v>
      </c>
      <c r="CA92" s="177">
        <v>8</v>
      </c>
      <c r="CB92" s="177">
        <v>0</v>
      </c>
      <c r="CZ92" s="146">
        <v>0</v>
      </c>
    </row>
    <row r="93" spans="1:104" x14ac:dyDescent="0.2">
      <c r="A93" s="171">
        <v>40</v>
      </c>
      <c r="B93" s="172" t="s">
        <v>204</v>
      </c>
      <c r="C93" s="173" t="s">
        <v>205</v>
      </c>
      <c r="D93" s="174" t="s">
        <v>156</v>
      </c>
      <c r="E93" s="175">
        <v>2.8000000000000001E-2</v>
      </c>
      <c r="F93" s="175">
        <v>0</v>
      </c>
      <c r="G93" s="176">
        <f t="shared" si="12"/>
        <v>0</v>
      </c>
      <c r="O93" s="170">
        <v>2</v>
      </c>
      <c r="AA93" s="146">
        <v>8</v>
      </c>
      <c r="AB93" s="146">
        <v>0</v>
      </c>
      <c r="AC93" s="146">
        <v>3</v>
      </c>
      <c r="AZ93" s="146">
        <v>1</v>
      </c>
      <c r="BA93" s="146">
        <f t="shared" si="13"/>
        <v>0</v>
      </c>
      <c r="BB93" s="146">
        <f t="shared" si="14"/>
        <v>0</v>
      </c>
      <c r="BC93" s="146">
        <f t="shared" si="15"/>
        <v>0</v>
      </c>
      <c r="BD93" s="146">
        <f t="shared" si="16"/>
        <v>0</v>
      </c>
      <c r="BE93" s="146">
        <f t="shared" si="17"/>
        <v>0</v>
      </c>
      <c r="CA93" s="177">
        <v>8</v>
      </c>
      <c r="CB93" s="177">
        <v>0</v>
      </c>
      <c r="CZ93" s="146">
        <v>0</v>
      </c>
    </row>
    <row r="94" spans="1:104" x14ac:dyDescent="0.2">
      <c r="A94" s="171">
        <v>41</v>
      </c>
      <c r="B94" s="172" t="s">
        <v>206</v>
      </c>
      <c r="C94" s="173" t="s">
        <v>207</v>
      </c>
      <c r="D94" s="174" t="s">
        <v>156</v>
      </c>
      <c r="E94" s="175">
        <v>2.8000000000000001E-2</v>
      </c>
      <c r="F94" s="175">
        <v>0</v>
      </c>
      <c r="G94" s="176">
        <f t="shared" si="12"/>
        <v>0</v>
      </c>
      <c r="O94" s="170">
        <v>2</v>
      </c>
      <c r="AA94" s="146">
        <v>8</v>
      </c>
      <c r="AB94" s="146">
        <v>0</v>
      </c>
      <c r="AC94" s="146">
        <v>3</v>
      </c>
      <c r="AZ94" s="146">
        <v>1</v>
      </c>
      <c r="BA94" s="146">
        <f t="shared" si="13"/>
        <v>0</v>
      </c>
      <c r="BB94" s="146">
        <f t="shared" si="14"/>
        <v>0</v>
      </c>
      <c r="BC94" s="146">
        <f t="shared" si="15"/>
        <v>0</v>
      </c>
      <c r="BD94" s="146">
        <f t="shared" si="16"/>
        <v>0</v>
      </c>
      <c r="BE94" s="146">
        <f t="shared" si="17"/>
        <v>0</v>
      </c>
      <c r="CA94" s="177">
        <v>8</v>
      </c>
      <c r="CB94" s="177">
        <v>0</v>
      </c>
      <c r="CZ94" s="146">
        <v>0</v>
      </c>
    </row>
    <row r="95" spans="1:104" x14ac:dyDescent="0.2">
      <c r="A95" s="185"/>
      <c r="B95" s="186" t="s">
        <v>75</v>
      </c>
      <c r="C95" s="187" t="str">
        <f>CONCATENATE(B86," ",C86)</f>
        <v>D96 Přesuny suti a vybouraných hmot</v>
      </c>
      <c r="D95" s="188"/>
      <c r="E95" s="189"/>
      <c r="F95" s="190"/>
      <c r="G95" s="191">
        <f>SUM(G86:G94)</f>
        <v>0</v>
      </c>
      <c r="O95" s="170">
        <v>4</v>
      </c>
      <c r="BA95" s="192">
        <f>SUM(BA86:BA94)</f>
        <v>0</v>
      </c>
      <c r="BB95" s="192">
        <f>SUM(BB86:BB94)</f>
        <v>0</v>
      </c>
      <c r="BC95" s="192">
        <f>SUM(BC86:BC94)</f>
        <v>0</v>
      </c>
      <c r="BD95" s="192">
        <f>SUM(BD86:BD94)</f>
        <v>0</v>
      </c>
      <c r="BE95" s="192">
        <f>SUM(BE86:BE94)</f>
        <v>0</v>
      </c>
    </row>
    <row r="96" spans="1:104" x14ac:dyDescent="0.2">
      <c r="E96" s="146"/>
    </row>
    <row r="97" spans="5:5" x14ac:dyDescent="0.2">
      <c r="E97" s="146"/>
    </row>
    <row r="98" spans="5:5" x14ac:dyDescent="0.2">
      <c r="E98" s="146"/>
    </row>
    <row r="99" spans="5:5" x14ac:dyDescent="0.2">
      <c r="E99" s="146"/>
    </row>
    <row r="100" spans="5:5" x14ac:dyDescent="0.2">
      <c r="E100" s="146"/>
    </row>
    <row r="101" spans="5:5" x14ac:dyDescent="0.2">
      <c r="E101" s="146"/>
    </row>
    <row r="102" spans="5:5" x14ac:dyDescent="0.2">
      <c r="E102" s="146"/>
    </row>
    <row r="103" spans="5:5" x14ac:dyDescent="0.2">
      <c r="E103" s="146"/>
    </row>
    <row r="104" spans="5:5" x14ac:dyDescent="0.2">
      <c r="E104" s="146"/>
    </row>
    <row r="105" spans="5:5" x14ac:dyDescent="0.2">
      <c r="E105" s="146"/>
    </row>
    <row r="106" spans="5:5" x14ac:dyDescent="0.2">
      <c r="E106" s="146"/>
    </row>
    <row r="107" spans="5:5" x14ac:dyDescent="0.2">
      <c r="E107" s="146"/>
    </row>
    <row r="108" spans="5:5" x14ac:dyDescent="0.2">
      <c r="E108" s="146"/>
    </row>
    <row r="109" spans="5:5" x14ac:dyDescent="0.2">
      <c r="E109" s="146"/>
    </row>
    <row r="110" spans="5:5" x14ac:dyDescent="0.2">
      <c r="E110" s="146"/>
    </row>
    <row r="111" spans="5:5" x14ac:dyDescent="0.2">
      <c r="E111" s="146"/>
    </row>
    <row r="112" spans="5:5" x14ac:dyDescent="0.2">
      <c r="E112" s="146"/>
    </row>
    <row r="113" spans="1:7" x14ac:dyDescent="0.2">
      <c r="E113" s="146"/>
    </row>
    <row r="114" spans="1:7" x14ac:dyDescent="0.2">
      <c r="E114" s="146"/>
    </row>
    <row r="115" spans="1:7" x14ac:dyDescent="0.2">
      <c r="E115" s="146"/>
    </row>
    <row r="116" spans="1:7" x14ac:dyDescent="0.2">
      <c r="E116" s="146"/>
    </row>
    <row r="117" spans="1:7" x14ac:dyDescent="0.2">
      <c r="E117" s="146"/>
    </row>
    <row r="118" spans="1:7" x14ac:dyDescent="0.2">
      <c r="E118" s="146"/>
    </row>
    <row r="119" spans="1:7" x14ac:dyDescent="0.2">
      <c r="A119" s="193"/>
      <c r="B119" s="193"/>
      <c r="C119" s="193"/>
      <c r="D119" s="193"/>
      <c r="E119" s="193"/>
      <c r="F119" s="193"/>
      <c r="G119" s="193"/>
    </row>
    <row r="120" spans="1:7" x14ac:dyDescent="0.2">
      <c r="A120" s="193"/>
      <c r="B120" s="193"/>
      <c r="C120" s="193"/>
      <c r="D120" s="193"/>
      <c r="E120" s="193"/>
      <c r="F120" s="193"/>
      <c r="G120" s="193"/>
    </row>
    <row r="121" spans="1:7" x14ac:dyDescent="0.2">
      <c r="A121" s="193"/>
      <c r="B121" s="193"/>
      <c r="C121" s="193"/>
      <c r="D121" s="193"/>
      <c r="E121" s="193"/>
      <c r="F121" s="193"/>
      <c r="G121" s="193"/>
    </row>
    <row r="122" spans="1:7" x14ac:dyDescent="0.2">
      <c r="A122" s="193"/>
      <c r="B122" s="193"/>
      <c r="C122" s="193"/>
      <c r="D122" s="193"/>
      <c r="E122" s="193"/>
      <c r="F122" s="193"/>
      <c r="G122" s="193"/>
    </row>
    <row r="123" spans="1:7" x14ac:dyDescent="0.2">
      <c r="E123" s="146"/>
    </row>
    <row r="124" spans="1:7" x14ac:dyDescent="0.2">
      <c r="E124" s="146"/>
    </row>
    <row r="125" spans="1:7" x14ac:dyDescent="0.2">
      <c r="E125" s="146"/>
    </row>
    <row r="126" spans="1:7" x14ac:dyDescent="0.2">
      <c r="E126" s="146"/>
    </row>
    <row r="127" spans="1:7" x14ac:dyDescent="0.2">
      <c r="E127" s="146"/>
    </row>
    <row r="128" spans="1:7" x14ac:dyDescent="0.2">
      <c r="E128" s="146"/>
    </row>
    <row r="129" spans="5:5" x14ac:dyDescent="0.2">
      <c r="E129" s="146"/>
    </row>
    <row r="130" spans="5:5" x14ac:dyDescent="0.2">
      <c r="E130" s="146"/>
    </row>
    <row r="131" spans="5:5" x14ac:dyDescent="0.2">
      <c r="E131" s="146"/>
    </row>
    <row r="132" spans="5:5" x14ac:dyDescent="0.2">
      <c r="E132" s="146"/>
    </row>
    <row r="133" spans="5:5" x14ac:dyDescent="0.2">
      <c r="E133" s="146"/>
    </row>
    <row r="134" spans="5:5" x14ac:dyDescent="0.2">
      <c r="E134" s="146"/>
    </row>
    <row r="135" spans="5:5" x14ac:dyDescent="0.2">
      <c r="E135" s="146"/>
    </row>
    <row r="136" spans="5:5" x14ac:dyDescent="0.2">
      <c r="E136" s="146"/>
    </row>
    <row r="137" spans="5:5" x14ac:dyDescent="0.2">
      <c r="E137" s="146"/>
    </row>
    <row r="138" spans="5:5" x14ac:dyDescent="0.2">
      <c r="E138" s="146"/>
    </row>
    <row r="139" spans="5:5" x14ac:dyDescent="0.2">
      <c r="E139" s="146"/>
    </row>
    <row r="140" spans="5:5" x14ac:dyDescent="0.2">
      <c r="E140" s="146"/>
    </row>
    <row r="141" spans="5:5" x14ac:dyDescent="0.2">
      <c r="E141" s="146"/>
    </row>
    <row r="142" spans="5:5" x14ac:dyDescent="0.2">
      <c r="E142" s="146"/>
    </row>
    <row r="143" spans="5:5" x14ac:dyDescent="0.2">
      <c r="E143" s="146"/>
    </row>
    <row r="144" spans="5:5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E147" s="146"/>
    </row>
    <row r="148" spans="1:7" x14ac:dyDescent="0.2">
      <c r="E148" s="146"/>
    </row>
    <row r="149" spans="1:7" x14ac:dyDescent="0.2">
      <c r="E149" s="146"/>
    </row>
    <row r="150" spans="1:7" x14ac:dyDescent="0.2">
      <c r="E150" s="146"/>
    </row>
    <row r="151" spans="1:7" x14ac:dyDescent="0.2">
      <c r="E151" s="146"/>
    </row>
    <row r="152" spans="1:7" x14ac:dyDescent="0.2">
      <c r="E152" s="146"/>
    </row>
    <row r="153" spans="1:7" x14ac:dyDescent="0.2">
      <c r="E153" s="146"/>
    </row>
    <row r="154" spans="1:7" x14ac:dyDescent="0.2">
      <c r="A154" s="194"/>
      <c r="B154" s="194"/>
    </row>
    <row r="155" spans="1:7" x14ac:dyDescent="0.2">
      <c r="A155" s="193"/>
      <c r="B155" s="193"/>
      <c r="C155" s="196"/>
      <c r="D155" s="196"/>
      <c r="E155" s="197"/>
      <c r="F155" s="196"/>
      <c r="G155" s="198"/>
    </row>
    <row r="156" spans="1:7" x14ac:dyDescent="0.2">
      <c r="A156" s="199"/>
      <c r="B156" s="199"/>
      <c r="C156" s="193"/>
      <c r="D156" s="193"/>
      <c r="E156" s="200"/>
      <c r="F156" s="193"/>
      <c r="G156" s="193"/>
    </row>
    <row r="157" spans="1:7" x14ac:dyDescent="0.2">
      <c r="A157" s="193"/>
      <c r="B157" s="193"/>
      <c r="C157" s="193"/>
      <c r="D157" s="193"/>
      <c r="E157" s="200"/>
      <c r="F157" s="193"/>
      <c r="G157" s="193"/>
    </row>
    <row r="158" spans="1:7" x14ac:dyDescent="0.2">
      <c r="A158" s="193"/>
      <c r="B158" s="193"/>
      <c r="C158" s="193"/>
      <c r="D158" s="193"/>
      <c r="E158" s="200"/>
      <c r="F158" s="193"/>
      <c r="G158" s="193"/>
    </row>
    <row r="159" spans="1:7" x14ac:dyDescent="0.2">
      <c r="A159" s="193"/>
      <c r="B159" s="193"/>
      <c r="C159" s="193"/>
      <c r="D159" s="193"/>
      <c r="E159" s="200"/>
      <c r="F159" s="193"/>
      <c r="G159" s="193"/>
    </row>
    <row r="160" spans="1:7" x14ac:dyDescent="0.2">
      <c r="A160" s="193"/>
      <c r="B160" s="193"/>
      <c r="C160" s="193"/>
      <c r="D160" s="193"/>
      <c r="E160" s="200"/>
      <c r="F160" s="193"/>
      <c r="G160" s="193"/>
    </row>
    <row r="161" spans="1:7" x14ac:dyDescent="0.2">
      <c r="A161" s="193"/>
      <c r="B161" s="193"/>
      <c r="C161" s="193"/>
      <c r="D161" s="193"/>
      <c r="E161" s="200"/>
      <c r="F161" s="193"/>
      <c r="G161" s="193"/>
    </row>
    <row r="162" spans="1:7" x14ac:dyDescent="0.2">
      <c r="A162" s="193"/>
      <c r="B162" s="193"/>
      <c r="C162" s="193"/>
      <c r="D162" s="193"/>
      <c r="E162" s="200"/>
      <c r="F162" s="193"/>
      <c r="G162" s="193"/>
    </row>
    <row r="163" spans="1:7" x14ac:dyDescent="0.2">
      <c r="A163" s="193"/>
      <c r="B163" s="193"/>
      <c r="C163" s="193"/>
      <c r="D163" s="193"/>
      <c r="E163" s="200"/>
      <c r="F163" s="193"/>
      <c r="G163" s="193"/>
    </row>
    <row r="164" spans="1:7" x14ac:dyDescent="0.2">
      <c r="A164" s="193"/>
      <c r="B164" s="193"/>
      <c r="C164" s="193"/>
      <c r="D164" s="193"/>
      <c r="E164" s="200"/>
      <c r="F164" s="193"/>
      <c r="G164" s="193"/>
    </row>
    <row r="165" spans="1:7" x14ac:dyDescent="0.2">
      <c r="A165" s="193"/>
      <c r="B165" s="193"/>
      <c r="C165" s="193"/>
      <c r="D165" s="193"/>
      <c r="E165" s="200"/>
      <c r="F165" s="193"/>
      <c r="G165" s="193"/>
    </row>
    <row r="166" spans="1:7" x14ac:dyDescent="0.2">
      <c r="A166" s="193"/>
      <c r="B166" s="193"/>
      <c r="C166" s="193"/>
      <c r="D166" s="193"/>
      <c r="E166" s="200"/>
      <c r="F166" s="193"/>
      <c r="G166" s="193"/>
    </row>
    <row r="167" spans="1:7" x14ac:dyDescent="0.2">
      <c r="A167" s="193"/>
      <c r="B167" s="193"/>
      <c r="C167" s="193"/>
      <c r="D167" s="193"/>
      <c r="E167" s="200"/>
      <c r="F167" s="193"/>
      <c r="G167" s="193"/>
    </row>
    <row r="168" spans="1:7" x14ac:dyDescent="0.2">
      <c r="A168" s="193"/>
      <c r="B168" s="193"/>
      <c r="C168" s="193"/>
      <c r="D168" s="193"/>
      <c r="E168" s="200"/>
      <c r="F168" s="193"/>
      <c r="G168" s="193"/>
    </row>
  </sheetData>
  <mergeCells count="38">
    <mergeCell ref="C11:G11"/>
    <mergeCell ref="C13:D13"/>
    <mergeCell ref="C16:G16"/>
    <mergeCell ref="A1:G1"/>
    <mergeCell ref="A3:B3"/>
    <mergeCell ref="A4:B4"/>
    <mergeCell ref="E4:G4"/>
    <mergeCell ref="C9:G9"/>
    <mergeCell ref="C28:G28"/>
    <mergeCell ref="C17:G17"/>
    <mergeCell ref="C18:G18"/>
    <mergeCell ref="C19:G19"/>
    <mergeCell ref="C20:G20"/>
    <mergeCell ref="C21:G21"/>
    <mergeCell ref="C22:G22"/>
    <mergeCell ref="C23:G23"/>
    <mergeCell ref="C24:G24"/>
    <mergeCell ref="C25:G25"/>
    <mergeCell ref="C26:G26"/>
    <mergeCell ref="C27:G27"/>
    <mergeCell ref="C44:G44"/>
    <mergeCell ref="C29:G29"/>
    <mergeCell ref="C30:G30"/>
    <mergeCell ref="C31:G31"/>
    <mergeCell ref="C32:G32"/>
    <mergeCell ref="C33:G33"/>
    <mergeCell ref="C34:G34"/>
    <mergeCell ref="C35:G35"/>
    <mergeCell ref="C37:D37"/>
    <mergeCell ref="C39:D39"/>
    <mergeCell ref="C41:G41"/>
    <mergeCell ref="C42:D42"/>
    <mergeCell ref="C84:G84"/>
    <mergeCell ref="C55:G55"/>
    <mergeCell ref="C57:G57"/>
    <mergeCell ref="C45:D45"/>
    <mergeCell ref="C50:G50"/>
    <mergeCell ref="C51:D5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cp:lastPrinted>2016-03-23T11:59:59Z</cp:lastPrinted>
  <dcterms:created xsi:type="dcterms:W3CDTF">2016-03-15T10:18:58Z</dcterms:created>
  <dcterms:modified xsi:type="dcterms:W3CDTF">2016-03-23T12:00:02Z</dcterms:modified>
</cp:coreProperties>
</file>